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Documenten\_Wim\de Treffers\"/>
    </mc:Choice>
  </mc:AlternateContent>
  <xr:revisionPtr revIDLastSave="0" documentId="12_ncr:500000_{1F7D0EDC-34AB-4A89-B124-4AF7AF0ED8B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BEKERFINALES" sheetId="3" r:id="rId1"/>
    <sheet name="Speler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F75" i="4" l="1"/>
  <c r="F74" i="4"/>
  <c r="F73" i="4"/>
  <c r="F72" i="4"/>
  <c r="F71" i="4"/>
  <c r="F70" i="4"/>
  <c r="F69" i="4"/>
  <c r="F68" i="4"/>
  <c r="F67" i="4"/>
  <c r="F66" i="4"/>
  <c r="F55" i="4"/>
  <c r="F54" i="4"/>
  <c r="F53" i="4"/>
  <c r="F52" i="4"/>
  <c r="F51" i="4"/>
  <c r="F50" i="4"/>
  <c r="F49" i="4"/>
  <c r="F48" i="4"/>
  <c r="F47" i="4"/>
  <c r="F46" i="4"/>
  <c r="F37" i="4"/>
  <c r="F36" i="4"/>
  <c r="F35" i="4"/>
  <c r="F34" i="4"/>
  <c r="F33" i="4"/>
  <c r="F32" i="4"/>
  <c r="F31" i="4"/>
  <c r="F30" i="4"/>
  <c r="F29" i="4"/>
  <c r="F28" i="4"/>
  <c r="C75" i="4"/>
  <c r="C74" i="4"/>
  <c r="C73" i="4"/>
  <c r="C72" i="4"/>
  <c r="C71" i="4"/>
  <c r="C70" i="4"/>
  <c r="C69" i="4"/>
  <c r="C68" i="4"/>
  <c r="C67" i="4"/>
  <c r="C66" i="4"/>
  <c r="C55" i="4"/>
  <c r="C54" i="4"/>
  <c r="C53" i="4"/>
  <c r="C52" i="4"/>
  <c r="C51" i="4"/>
  <c r="C50" i="4"/>
  <c r="C49" i="4"/>
  <c r="C48" i="4"/>
  <c r="C47" i="4"/>
  <c r="C46" i="4"/>
  <c r="C37" i="4"/>
  <c r="C36" i="4"/>
  <c r="C35" i="4"/>
  <c r="C34" i="4"/>
  <c r="C33" i="4"/>
  <c r="C32" i="4"/>
  <c r="C31" i="4"/>
  <c r="C30" i="4"/>
  <c r="C29" i="4"/>
  <c r="C28" i="4"/>
  <c r="E67" i="4"/>
  <c r="E68" i="4"/>
  <c r="E69" i="4"/>
  <c r="E70" i="4"/>
  <c r="E71" i="4"/>
  <c r="E72" i="4"/>
  <c r="E73" i="4"/>
  <c r="E74" i="4"/>
  <c r="E75" i="4"/>
  <c r="E66" i="4"/>
  <c r="E47" i="4"/>
  <c r="E48" i="4"/>
  <c r="E49" i="4"/>
  <c r="E50" i="4"/>
  <c r="E51" i="4"/>
  <c r="E52" i="4"/>
  <c r="E53" i="4"/>
  <c r="E54" i="4"/>
  <c r="E55" i="4"/>
  <c r="E46" i="4"/>
  <c r="E29" i="4"/>
  <c r="E30" i="4"/>
  <c r="E31" i="4"/>
  <c r="E32" i="4"/>
  <c r="E33" i="4"/>
  <c r="E34" i="4"/>
  <c r="E35" i="4"/>
  <c r="E36" i="4"/>
  <c r="E37" i="4"/>
  <c r="E28" i="4"/>
  <c r="B67" i="4"/>
  <c r="B68" i="4"/>
  <c r="B69" i="4"/>
  <c r="B70" i="4"/>
  <c r="B71" i="4"/>
  <c r="B72" i="4"/>
  <c r="B73" i="4"/>
  <c r="B74" i="4"/>
  <c r="B75" i="4"/>
  <c r="B66" i="4"/>
  <c r="B47" i="4"/>
  <c r="B48" i="4"/>
  <c r="B49" i="4"/>
  <c r="B50" i="4"/>
  <c r="B51" i="4"/>
  <c r="B52" i="4"/>
  <c r="B53" i="4"/>
  <c r="B54" i="4"/>
  <c r="B55" i="4"/>
  <c r="B46" i="4"/>
  <c r="B29" i="4"/>
  <c r="B30" i="4"/>
  <c r="B31" i="4"/>
  <c r="B32" i="4"/>
  <c r="B33" i="4"/>
  <c r="B34" i="4"/>
  <c r="B35" i="4"/>
  <c r="B36" i="4"/>
  <c r="B37" i="4"/>
  <c r="B28" i="4"/>
  <c r="F9" i="4"/>
  <c r="F10" i="4"/>
  <c r="F11" i="4"/>
  <c r="F12" i="4"/>
  <c r="F13" i="4"/>
  <c r="F14" i="4"/>
  <c r="F15" i="4"/>
  <c r="F16" i="4"/>
  <c r="F17" i="4"/>
  <c r="F8" i="4"/>
  <c r="E8" i="4"/>
  <c r="E9" i="4"/>
  <c r="E10" i="4"/>
  <c r="E11" i="4"/>
  <c r="E12" i="4"/>
  <c r="E13" i="4"/>
  <c r="E14" i="4"/>
  <c r="E15" i="4"/>
  <c r="E16" i="4"/>
  <c r="E17" i="4"/>
  <c r="C9" i="4"/>
  <c r="C10" i="4"/>
  <c r="C11" i="4"/>
  <c r="C12" i="4"/>
  <c r="C13" i="4"/>
  <c r="C14" i="4"/>
  <c r="C15" i="4"/>
  <c r="C16" i="4"/>
  <c r="C17" i="4"/>
  <c r="C8" i="4"/>
  <c r="B9" i="4"/>
  <c r="B10" i="4"/>
  <c r="B11" i="4"/>
  <c r="B12" i="4"/>
  <c r="B13" i="4"/>
  <c r="B14" i="4"/>
  <c r="B15" i="4"/>
  <c r="B16" i="4"/>
  <c r="B17" i="4"/>
  <c r="B8" i="4"/>
  <c r="B7" i="3"/>
  <c r="Z18" i="3" l="1"/>
  <c r="AC15" i="3"/>
  <c r="AC14" i="3"/>
  <c r="AC12" i="3"/>
  <c r="Z9" i="3"/>
  <c r="AC17" i="3"/>
  <c r="Z15" i="3"/>
  <c r="Z13" i="3"/>
  <c r="Z11" i="3"/>
  <c r="AC9" i="3"/>
  <c r="AC18" i="3"/>
  <c r="Z16" i="3"/>
  <c r="AC13" i="3"/>
  <c r="Z12" i="3"/>
  <c r="AC10" i="3"/>
  <c r="Z17" i="3"/>
  <c r="AC16" i="3"/>
  <c r="Z14" i="3"/>
  <c r="AC11" i="3"/>
  <c r="Z10" i="3"/>
  <c r="K11" i="3"/>
  <c r="A17" i="3"/>
  <c r="A13" i="3"/>
  <c r="A10" i="3"/>
  <c r="K18" i="3"/>
  <c r="K10" i="3"/>
  <c r="A16" i="3"/>
  <c r="A14" i="3"/>
  <c r="A12" i="3"/>
  <c r="K14" i="3"/>
  <c r="K9" i="3"/>
  <c r="A15" i="3"/>
  <c r="A11" i="3"/>
  <c r="K15" i="3"/>
  <c r="K13" i="3"/>
  <c r="K12" i="3"/>
  <c r="A18" i="3"/>
  <c r="A9" i="3"/>
  <c r="A25" i="3"/>
  <c r="U28" i="3" s="1"/>
  <c r="A24" i="3"/>
  <c r="Y28" i="3" s="1"/>
  <c r="A23" i="3"/>
  <c r="AD28" i="3" s="1"/>
  <c r="A22" i="3"/>
  <c r="R29" i="3" s="1"/>
  <c r="R31" i="3" l="1"/>
  <c r="R30" i="3"/>
  <c r="I25" i="3" l="1"/>
  <c r="H25" i="3"/>
  <c r="G25" i="3"/>
  <c r="F25" i="3"/>
  <c r="I24" i="3"/>
  <c r="H24" i="3"/>
  <c r="G24" i="3"/>
  <c r="F24" i="3"/>
  <c r="I23" i="3"/>
  <c r="H23" i="3"/>
  <c r="G23" i="3"/>
  <c r="I22" i="3"/>
  <c r="H22" i="3"/>
  <c r="G22" i="3"/>
  <c r="F23" i="3"/>
  <c r="F22" i="3"/>
  <c r="D25" i="3"/>
  <c r="D24" i="3"/>
  <c r="D23" i="3"/>
  <c r="D22" i="3"/>
  <c r="N25" i="3"/>
  <c r="N24" i="3"/>
  <c r="N23" i="3"/>
  <c r="N22" i="3"/>
  <c r="X18" i="3"/>
  <c r="V25" i="3" s="1"/>
  <c r="W18" i="3"/>
  <c r="V22" i="3" s="1"/>
  <c r="X17" i="3"/>
  <c r="V23" i="3" s="1"/>
  <c r="W17" i="3"/>
  <c r="X16" i="3"/>
  <c r="U24" i="3" s="1"/>
  <c r="W16" i="3"/>
  <c r="U25" i="3" s="1"/>
  <c r="X15" i="3"/>
  <c r="U22" i="3" s="1"/>
  <c r="W15" i="3"/>
  <c r="U23" i="3" s="1"/>
  <c r="X14" i="3"/>
  <c r="T23" i="3" s="1"/>
  <c r="W14" i="3"/>
  <c r="U30" i="3" s="1"/>
  <c r="X13" i="3"/>
  <c r="T22" i="3" s="1"/>
  <c r="W13" i="3"/>
  <c r="X12" i="3"/>
  <c r="S22" i="3" s="1"/>
  <c r="W12" i="3"/>
  <c r="X11" i="3"/>
  <c r="S24" i="3" s="1"/>
  <c r="W11" i="3"/>
  <c r="S23" i="3" s="1"/>
  <c r="X10" i="3"/>
  <c r="R25" i="3" s="1"/>
  <c r="W10" i="3"/>
  <c r="X9" i="3"/>
  <c r="R23" i="3" s="1"/>
  <c r="W9" i="3"/>
  <c r="Y29" i="3" l="1"/>
  <c r="S25" i="3"/>
  <c r="U29" i="3"/>
  <c r="V24" i="3"/>
  <c r="Y30" i="3"/>
  <c r="R24" i="3"/>
  <c r="U31" i="3"/>
  <c r="R22" i="3"/>
  <c r="AD29" i="3"/>
  <c r="T24" i="3"/>
  <c r="T25" i="3"/>
  <c r="K17" i="3" l="1"/>
  <c r="X22" i="3" l="1"/>
  <c r="X23" i="3"/>
  <c r="J24" i="3"/>
  <c r="X24" i="3"/>
  <c r="X25" i="3"/>
  <c r="J25" i="3"/>
  <c r="J22" i="3"/>
  <c r="J23" i="3"/>
</calcChain>
</file>

<file path=xl/sharedStrings.xml><?xml version="1.0" encoding="utf-8"?>
<sst xmlns="http://schemas.openxmlformats.org/spreadsheetml/2006/main" count="188" uniqueCount="73">
  <si>
    <t>Uitslag</t>
  </si>
  <si>
    <t>Steunpunten</t>
  </si>
  <si>
    <t>steun-</t>
  </si>
  <si>
    <t>punten</t>
  </si>
  <si>
    <t>Speler</t>
  </si>
  <si>
    <t>match-</t>
  </si>
  <si>
    <t>Leiding</t>
  </si>
  <si>
    <t>Baanm.</t>
  </si>
  <si>
    <t>Teller</t>
  </si>
  <si>
    <t>Totaal</t>
  </si>
  <si>
    <t>Matchpunten</t>
  </si>
  <si>
    <t>Eindstand</t>
  </si>
  <si>
    <t>B  E   K   E   R   F   I   N   A   L   E       2  0  1  8</t>
  </si>
  <si>
    <t>KLASSE:</t>
  </si>
  <si>
    <t>** Graag eerst even de klasse invullen.</t>
  </si>
  <si>
    <t>Verenig.</t>
  </si>
  <si>
    <t>Stam.</t>
  </si>
  <si>
    <t>Onderling resultaat</t>
  </si>
  <si>
    <t xml:space="preserve">    alle clubs automatisch bij "Vereniging", de "Leiding"</t>
  </si>
  <si>
    <t>S C O R E  T  A  B  E  L   L  E  N</t>
  </si>
  <si>
    <t xml:space="preserve">    en in de "Scoretabellen" opgenomen.</t>
  </si>
  <si>
    <t>** In de "Scoretabellen" worden de ingevulde uitslagen</t>
  </si>
  <si>
    <t>Tegenpnt.</t>
  </si>
  <si>
    <t>1e:</t>
  </si>
  <si>
    <t>2e:</t>
  </si>
  <si>
    <t>3e:</t>
  </si>
  <si>
    <t>4e:</t>
  </si>
  <si>
    <t>** Team met de meeste matchpunten wint. Bij gelijke stand: onderling resultaat, dan steunpunten, dan tegenpunten.</t>
  </si>
  <si>
    <t>Stam. Baanm.</t>
  </si>
  <si>
    <t>2:</t>
  </si>
  <si>
    <t>4:</t>
  </si>
  <si>
    <t>1:</t>
  </si>
  <si>
    <t>3:</t>
  </si>
  <si>
    <t xml:space="preserve">    automatisch opgeteld en ingevuld. Op het einde wordt ook "Onderling resultaat" automatisch ingevuld.</t>
  </si>
  <si>
    <t>** Na loting worden bij invulling bovenaan (hokjes 1 tm 4)</t>
  </si>
  <si>
    <r>
      <t xml:space="preserve">I N V  U  L S C H E M A      </t>
    </r>
    <r>
      <rPr>
        <b/>
        <sz val="14"/>
        <color theme="1"/>
        <rFont val="Bookman Old Style"/>
        <family val="1"/>
      </rPr>
      <t>F I N A L E</t>
    </r>
  </si>
  <si>
    <t>Stamn.</t>
  </si>
  <si>
    <t>Speler/ster</t>
  </si>
  <si>
    <t>AAS=</t>
  </si>
  <si>
    <t>AAS</t>
  </si>
  <si>
    <t>BOER=</t>
  </si>
  <si>
    <t>BOER</t>
  </si>
  <si>
    <t>KON.=</t>
  </si>
  <si>
    <t>KON.</t>
  </si>
  <si>
    <t>VRW=</t>
  </si>
  <si>
    <t>VRW</t>
  </si>
  <si>
    <t xml:space="preserve">   TEAMS</t>
  </si>
  <si>
    <t>LOTTO-EREKLASSE</t>
  </si>
  <si>
    <t>Helden</t>
  </si>
  <si>
    <t>Frank Kusters</t>
  </si>
  <si>
    <t>Johan Verest</t>
  </si>
  <si>
    <t>Mark Korsten</t>
  </si>
  <si>
    <t>Johan Hoeijmakers</t>
  </si>
  <si>
    <t>Johan Peeters</t>
  </si>
  <si>
    <t>Theo Timmermans</t>
  </si>
  <si>
    <t>Jurre Verhagen</t>
  </si>
  <si>
    <t>Wil Peeters</t>
  </si>
  <si>
    <t>Theo van Weert</t>
  </si>
  <si>
    <t>Frans van Esch</t>
  </si>
  <si>
    <t>Kronenberg</t>
  </si>
  <si>
    <t>Ben Huijs</t>
  </si>
  <si>
    <t>Jos van Dooren</t>
  </si>
  <si>
    <t>Freek van Dooren</t>
  </si>
  <si>
    <t>Maikel Leijsten</t>
  </si>
  <si>
    <t>Hubert van de Beuken</t>
  </si>
  <si>
    <t>Olland</t>
  </si>
  <si>
    <t>Ell</t>
  </si>
  <si>
    <t>Marco Caris</t>
  </si>
  <si>
    <t>Jo Briels</t>
  </si>
  <si>
    <t>Wiel Mennen</t>
  </si>
  <si>
    <t>Gerard Driessen</t>
  </si>
  <si>
    <t>Mat Tunnissen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</si>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</sst>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8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sz val="10"/>
      <color theme="1"/>
      <name val="Bookman Old Style"/>
      <family val="1"/>
    </font>
    <font>
      <sz val="11.5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10"/>
      <color theme="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6"/>
      <color theme="1"/>
      <name val="Bookman Old Style"/>
      <family val="1"/>
    </font>
    <font>
      <sz val="8"/>
      <color theme="1"/>
      <name val="Bookman Old Style"/>
      <family val="1"/>
    </font>
    <font>
      <sz val="14"/>
      <name val="Bookman Old Style"/>
      <family val="1"/>
    </font>
    <font>
      <sz val="14"/>
      <name val="Calibri"/>
      <family val="2"/>
      <scheme val="minor"/>
    </font>
    <font>
      <sz val="16"/>
      <name val="Bookman Old Style"/>
      <family val="1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ookman Old Style"/>
      <family val="1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4" fillId="0" borderId="0" xfId="0" applyFont="1" applyFill="1" applyBorder="1" applyAlignment="1"/>
    <xf numFmtId="0" fontId="12" fillId="0" borderId="0" xfId="0" applyFont="1" applyBorder="1" applyAlignment="1"/>
    <xf numFmtId="0" fontId="6" fillId="0" borderId="0" xfId="0" quotePrefix="1" applyFont="1"/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23" xfId="0" applyFont="1" applyFill="1" applyBorder="1" applyAlignment="1">
      <alignment horizontal="center"/>
    </xf>
    <xf numFmtId="0" fontId="4" fillId="0" borderId="0" xfId="0" applyFont="1" applyFill="1"/>
    <xf numFmtId="49" fontId="19" fillId="0" borderId="0" xfId="0" applyNumberFormat="1" applyFont="1"/>
    <xf numFmtId="49" fontId="1" fillId="0" borderId="0" xfId="0" applyNumberFormat="1" applyFont="1"/>
    <xf numFmtId="0" fontId="17" fillId="0" borderId="17" xfId="0" applyFont="1" applyBorder="1"/>
    <xf numFmtId="0" fontId="4" fillId="0" borderId="1" xfId="0" applyFont="1" applyBorder="1"/>
    <xf numFmtId="0" fontId="20" fillId="0" borderId="1" xfId="0" applyFont="1" applyBorder="1"/>
    <xf numFmtId="0" fontId="20" fillId="3" borderId="1" xfId="0" applyFont="1" applyFill="1" applyBorder="1"/>
    <xf numFmtId="0" fontId="4" fillId="3" borderId="1" xfId="0" applyFont="1" applyFill="1" applyBorder="1"/>
    <xf numFmtId="0" fontId="19" fillId="0" borderId="0" xfId="0" applyFont="1"/>
    <xf numFmtId="0" fontId="20" fillId="9" borderId="1" xfId="0" applyFont="1" applyFill="1" applyBorder="1"/>
    <xf numFmtId="0" fontId="4" fillId="9" borderId="1" xfId="0" applyFont="1" applyFill="1" applyBorder="1"/>
    <xf numFmtId="0" fontId="20" fillId="8" borderId="1" xfId="0" applyFont="1" applyFill="1" applyBorder="1"/>
    <xf numFmtId="0" fontId="4" fillId="8" borderId="1" xfId="0" applyFont="1" applyFill="1" applyBorder="1"/>
    <xf numFmtId="0" fontId="20" fillId="6" borderId="1" xfId="0" applyFont="1" applyFill="1" applyBorder="1"/>
    <xf numFmtId="0" fontId="4" fillId="6" borderId="1" xfId="0" applyFont="1" applyFill="1" applyBorder="1"/>
    <xf numFmtId="0" fontId="21" fillId="0" borderId="23" xfId="0" applyFont="1" applyFill="1" applyBorder="1" applyAlignment="1">
      <alignment horizontal="center"/>
    </xf>
    <xf numFmtId="49" fontId="3" fillId="0" borderId="14" xfId="0" applyNumberFormat="1" applyFont="1" applyBorder="1"/>
    <xf numFmtId="49" fontId="3" fillId="0" borderId="0" xfId="0" applyNumberFormat="1" applyFont="1"/>
    <xf numFmtId="0" fontId="21" fillId="0" borderId="17" xfId="0" applyFont="1" applyBorder="1"/>
    <xf numFmtId="0" fontId="21" fillId="0" borderId="1" xfId="0" applyFont="1" applyBorder="1"/>
    <xf numFmtId="0" fontId="21" fillId="3" borderId="1" xfId="0" applyFont="1" applyFill="1" applyBorder="1"/>
    <xf numFmtId="0" fontId="21" fillId="9" borderId="1" xfId="0" applyFont="1" applyFill="1" applyBorder="1"/>
    <xf numFmtId="49" fontId="3" fillId="8" borderId="14" xfId="0" applyNumberFormat="1" applyFont="1" applyFill="1" applyBorder="1"/>
    <xf numFmtId="0" fontId="21" fillId="8" borderId="1" xfId="0" applyFont="1" applyFill="1" applyBorder="1"/>
    <xf numFmtId="49" fontId="3" fillId="6" borderId="14" xfId="0" applyNumberFormat="1" applyFont="1" applyFill="1" applyBorder="1"/>
    <xf numFmtId="0" fontId="21" fillId="6" borderId="1" xfId="0" applyFont="1" applyFill="1" applyBorder="1"/>
    <xf numFmtId="0" fontId="21" fillId="0" borderId="22" xfId="0" applyFont="1" applyFill="1" applyBorder="1" applyAlignment="1">
      <alignment horizontal="center"/>
    </xf>
    <xf numFmtId="49" fontId="3" fillId="3" borderId="14" xfId="0" applyNumberFormat="1" applyFont="1" applyFill="1" applyBorder="1"/>
    <xf numFmtId="0" fontId="21" fillId="0" borderId="0" xfId="0" applyFont="1"/>
    <xf numFmtId="0" fontId="21" fillId="3" borderId="0" xfId="0" applyFont="1" applyFill="1"/>
    <xf numFmtId="49" fontId="3" fillId="9" borderId="14" xfId="0" applyNumberFormat="1" applyFont="1" applyFill="1" applyBorder="1"/>
    <xf numFmtId="0" fontId="21" fillId="9" borderId="0" xfId="0" applyFont="1" applyFill="1"/>
    <xf numFmtId="0" fontId="21" fillId="8" borderId="0" xfId="0" applyFont="1" applyFill="1"/>
    <xf numFmtId="0" fontId="21" fillId="6" borderId="0" xfId="0" applyFont="1" applyFill="1"/>
    <xf numFmtId="0" fontId="22" fillId="0" borderId="23" xfId="0" applyFont="1" applyFill="1" applyBorder="1" applyAlignment="1">
      <alignment horizontal="center"/>
    </xf>
    <xf numFmtId="49" fontId="23" fillId="0" borderId="0" xfId="0" applyNumberFormat="1" applyFont="1"/>
    <xf numFmtId="0" fontId="22" fillId="0" borderId="17" xfId="0" applyFont="1" applyBorder="1"/>
    <xf numFmtId="0" fontId="24" fillId="3" borderId="1" xfId="0" applyFont="1" applyFill="1" applyBorder="1"/>
    <xf numFmtId="0" fontId="24" fillId="0" borderId="1" xfId="0" applyFont="1" applyFill="1" applyBorder="1"/>
    <xf numFmtId="0" fontId="23" fillId="0" borderId="0" xfId="0" applyFont="1"/>
    <xf numFmtId="0" fontId="24" fillId="9" borderId="1" xfId="0" applyFont="1" applyFill="1" applyBorder="1"/>
    <xf numFmtId="0" fontId="24" fillId="8" borderId="1" xfId="0" applyFont="1" applyFill="1" applyBorder="1"/>
    <xf numFmtId="0" fontId="24" fillId="6" borderId="1" xfId="0" applyFont="1" applyFill="1" applyBorder="1"/>
    <xf numFmtId="0" fontId="20" fillId="0" borderId="1" xfId="0" applyFont="1" applyFill="1" applyBorder="1"/>
    <xf numFmtId="0" fontId="4" fillId="0" borderId="1" xfId="0" applyFont="1" applyFill="1" applyBorder="1"/>
    <xf numFmtId="0" fontId="13" fillId="0" borderId="23" xfId="0" applyFont="1" applyFill="1" applyBorder="1" applyAlignment="1">
      <alignment horizontal="center"/>
    </xf>
    <xf numFmtId="49" fontId="25" fillId="0" borderId="0" xfId="0" applyNumberFormat="1" applyFont="1"/>
    <xf numFmtId="0" fontId="13" fillId="0" borderId="17" xfId="0" applyFont="1" applyBorder="1"/>
    <xf numFmtId="0" fontId="13" fillId="3" borderId="1" xfId="0" applyFont="1" applyFill="1" applyBorder="1"/>
    <xf numFmtId="0" fontId="13" fillId="0" borderId="1" xfId="0" applyFont="1" applyFill="1" applyBorder="1"/>
    <xf numFmtId="0" fontId="25" fillId="0" borderId="0" xfId="0" applyFont="1"/>
    <xf numFmtId="0" fontId="13" fillId="9" borderId="1" xfId="0" applyFont="1" applyFill="1" applyBorder="1"/>
    <xf numFmtId="0" fontId="13" fillId="8" borderId="1" xfId="0" applyFont="1" applyFill="1" applyBorder="1"/>
    <xf numFmtId="0" fontId="13" fillId="6" borderId="1" xfId="0" applyFont="1" applyFill="1" applyBorder="1"/>
    <xf numFmtId="0" fontId="5" fillId="4" borderId="14" xfId="0" applyFont="1" applyFill="1" applyBorder="1" applyAlignment="1">
      <alignment horizontal="left" vertical="center"/>
    </xf>
    <xf numFmtId="0" fontId="27" fillId="4" borderId="15" xfId="0" applyFont="1" applyFill="1" applyBorder="1" applyAlignment="1">
      <alignment horizontal="left" vertical="center"/>
    </xf>
    <xf numFmtId="0" fontId="27" fillId="4" borderId="1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28" fillId="11" borderId="23" xfId="0" applyFont="1" applyFill="1" applyBorder="1" applyAlignment="1">
      <alignment horizontal="center" vertical="center"/>
    </xf>
    <xf numFmtId="0" fontId="28" fillId="11" borderId="40" xfId="0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0" fontId="6" fillId="6" borderId="1" xfId="0" applyFont="1" applyFill="1" applyBorder="1" applyAlignment="1"/>
    <xf numFmtId="0" fontId="6" fillId="3" borderId="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1" xfId="0" applyFont="1" applyFill="1" applyBorder="1" applyAlignment="1"/>
    <xf numFmtId="0" fontId="6" fillId="8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16" fillId="0" borderId="1" xfId="0" applyFont="1" applyBorder="1" applyAlignment="1"/>
    <xf numFmtId="0" fontId="8" fillId="2" borderId="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5" borderId="3" xfId="0" applyFont="1" applyFill="1" applyBorder="1" applyAlignment="1"/>
    <xf numFmtId="0" fontId="6" fillId="5" borderId="18" xfId="0" applyFont="1" applyFill="1" applyBorder="1" applyAlignment="1"/>
    <xf numFmtId="0" fontId="6" fillId="5" borderId="2" xfId="0" applyFont="1" applyFill="1" applyBorder="1" applyAlignment="1"/>
    <xf numFmtId="0" fontId="6" fillId="7" borderId="3" xfId="0" applyFont="1" applyFill="1" applyBorder="1" applyAlignment="1"/>
    <xf numFmtId="0" fontId="6" fillId="7" borderId="18" xfId="0" applyFont="1" applyFill="1" applyBorder="1" applyAlignment="1"/>
    <xf numFmtId="0" fontId="6" fillId="7" borderId="2" xfId="0" applyFont="1" applyFill="1" applyBorder="1" applyAlignment="1"/>
    <xf numFmtId="0" fontId="6" fillId="8" borderId="3" xfId="0" applyFont="1" applyFill="1" applyBorder="1" applyAlignment="1"/>
    <xf numFmtId="0" fontId="6" fillId="8" borderId="18" xfId="0" applyFont="1" applyFill="1" applyBorder="1" applyAlignment="1"/>
    <xf numFmtId="0" fontId="6" fillId="8" borderId="2" xfId="0" applyFont="1" applyFill="1" applyBorder="1" applyAlignment="1"/>
    <xf numFmtId="0" fontId="6" fillId="0" borderId="3" xfId="0" applyFont="1" applyBorder="1" applyAlignment="1"/>
    <xf numFmtId="0" fontId="6" fillId="0" borderId="18" xfId="0" applyFont="1" applyBorder="1" applyAlignment="1"/>
    <xf numFmtId="0" fontId="6" fillId="0" borderId="2" xfId="0" applyFont="1" applyBorder="1" applyAlignment="1"/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/>
    <xf numFmtId="0" fontId="6" fillId="6" borderId="18" xfId="0" applyFont="1" applyFill="1" applyBorder="1" applyAlignment="1"/>
    <xf numFmtId="0" fontId="6" fillId="6" borderId="2" xfId="0" applyFont="1" applyFill="1" applyBorder="1" applyAlignment="1"/>
    <xf numFmtId="0" fontId="8" fillId="2" borderId="3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32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8" borderId="3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/>
    </xf>
    <xf numFmtId="0" fontId="6" fillId="8" borderId="3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left" vertical="center"/>
    </xf>
    <xf numFmtId="0" fontId="6" fillId="8" borderId="2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0" fillId="0" borderId="16" xfId="0" applyBorder="1" applyAlignment="1"/>
    <xf numFmtId="49" fontId="19" fillId="3" borderId="15" xfId="0" applyNumberFormat="1" applyFont="1" applyFill="1" applyBorder="1" applyAlignment="1"/>
    <xf numFmtId="0" fontId="0" fillId="3" borderId="16" xfId="0" applyFill="1" applyBorder="1" applyAlignment="1"/>
    <xf numFmtId="49" fontId="19" fillId="0" borderId="15" xfId="0" applyNumberFormat="1" applyFont="1" applyBorder="1" applyAlignment="1"/>
    <xf numFmtId="49" fontId="19" fillId="6" borderId="15" xfId="0" applyNumberFormat="1" applyFont="1" applyFill="1" applyBorder="1" applyAlignment="1"/>
    <xf numFmtId="0" fontId="0" fillId="6" borderId="16" xfId="0" applyFill="1" applyBorder="1" applyAlignment="1"/>
    <xf numFmtId="49" fontId="19" fillId="9" borderId="15" xfId="0" applyNumberFormat="1" applyFont="1" applyFill="1" applyBorder="1" applyAlignment="1"/>
    <xf numFmtId="0" fontId="0" fillId="9" borderId="16" xfId="0" applyFill="1" applyBorder="1" applyAlignment="1"/>
    <xf numFmtId="49" fontId="19" fillId="8" borderId="15" xfId="0" applyNumberFormat="1" applyFont="1" applyFill="1" applyBorder="1" applyAlignment="1"/>
    <xf numFmtId="0" fontId="0" fillId="8" borderId="16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topLeftCell="A14" zoomScaleNormal="100" workbookViewId="0">
      <selection activeCell="AC26" sqref="AC26"/>
    </sheetView>
  </sheetViews>
  <sheetFormatPr defaultRowHeight="15.75" x14ac:dyDescent="0.25"/>
  <cols>
    <col min="1" max="2" width="4" style="1" customWidth="1"/>
    <col min="3" max="3" width="7" style="1" customWidth="1"/>
    <col min="4" max="5" width="3.140625" style="1" customWidth="1"/>
    <col min="6" max="7" width="5.7109375" style="1" customWidth="1"/>
    <col min="8" max="8" width="5" style="1" customWidth="1"/>
    <col min="9" max="9" width="5.7109375" style="1" customWidth="1"/>
    <col min="10" max="10" width="2.7109375" style="1" customWidth="1"/>
    <col min="11" max="12" width="4.42578125" style="1" customWidth="1"/>
    <col min="13" max="13" width="6" style="1" customWidth="1"/>
    <col min="14" max="15" width="3.140625" style="1" customWidth="1"/>
    <col min="16" max="16" width="5.7109375" style="1" customWidth="1"/>
    <col min="17" max="17" width="2.140625" style="1" customWidth="1"/>
    <col min="18" max="18" width="5.7109375" style="1" customWidth="1"/>
    <col min="19" max="19" width="6.7109375" style="1" customWidth="1"/>
    <col min="20" max="21" width="4.5703125" style="2" customWidth="1"/>
    <col min="22" max="22" width="2.7109375" style="2" customWidth="1"/>
    <col min="23" max="24" width="4.5703125" style="2" customWidth="1"/>
    <col min="25" max="25" width="2.7109375" style="1" customWidth="1"/>
    <col min="26" max="26" width="4" style="1" customWidth="1"/>
    <col min="27" max="27" width="2.7109375" style="1" customWidth="1"/>
    <col min="28" max="28" width="4.42578125" style="1" customWidth="1"/>
    <col min="29" max="30" width="4" customWidth="1"/>
    <col min="31" max="31" width="2.7109375" customWidth="1"/>
    <col min="32" max="32" width="3.28515625" style="26" customWidth="1"/>
    <col min="33" max="34" width="4.140625" style="26" customWidth="1"/>
    <col min="35" max="35" width="4.5703125" customWidth="1"/>
    <col min="36" max="36" width="4.5703125" style="27" customWidth="1"/>
    <col min="37" max="38" width="4.5703125" customWidth="1"/>
  </cols>
  <sheetData>
    <row r="1" spans="1:36" ht="22.5" x14ac:dyDescent="0.45">
      <c r="A1" s="212" t="s">
        <v>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4"/>
      <c r="AH1" s="18"/>
    </row>
    <row r="2" spans="1:36" s="26" customFormat="1" ht="6.75" customHeight="1" x14ac:dyDescent="0.4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28"/>
    </row>
    <row r="3" spans="1:36" s="6" customFormat="1" ht="8.2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T3" s="5"/>
      <c r="U3" s="5"/>
      <c r="V3" s="5"/>
      <c r="W3" s="5"/>
      <c r="X3" s="5"/>
      <c r="Y3" s="4"/>
      <c r="Z3" s="4"/>
      <c r="AA3" s="4"/>
      <c r="AB3" s="4"/>
      <c r="AF3" s="19"/>
      <c r="AG3" s="19"/>
      <c r="AH3" s="19"/>
      <c r="AJ3" s="29"/>
    </row>
    <row r="4" spans="1:36" s="29" customFormat="1" thickBot="1" x14ac:dyDescent="0.3">
      <c r="A4" s="45" t="s">
        <v>31</v>
      </c>
      <c r="B4" s="116" t="s">
        <v>48</v>
      </c>
      <c r="C4" s="117"/>
      <c r="D4" s="118"/>
      <c r="F4" s="45" t="s">
        <v>32</v>
      </c>
      <c r="G4" s="122" t="s">
        <v>65</v>
      </c>
      <c r="H4" s="123"/>
      <c r="I4" s="124"/>
      <c r="K4" s="49"/>
      <c r="L4" s="49"/>
      <c r="M4" s="49"/>
      <c r="N4" s="49"/>
      <c r="O4" s="49"/>
      <c r="P4" s="49"/>
      <c r="U4" s="46"/>
      <c r="V4" s="46"/>
      <c r="W4" s="46"/>
      <c r="X4" s="46"/>
      <c r="Z4" s="108" t="s">
        <v>13</v>
      </c>
      <c r="AA4" s="109"/>
      <c r="AB4" s="109"/>
      <c r="AC4" s="109"/>
      <c r="AD4" s="109"/>
      <c r="AE4" s="109"/>
      <c r="AF4" s="110"/>
      <c r="AG4" s="47"/>
      <c r="AH4" s="47"/>
    </row>
    <row r="5" spans="1:36" s="29" customFormat="1" thickBot="1" x14ac:dyDescent="0.3">
      <c r="K5" s="105" t="s">
        <v>46</v>
      </c>
      <c r="L5" s="106"/>
      <c r="M5" s="107"/>
      <c r="T5" s="46"/>
      <c r="U5" s="46"/>
      <c r="V5" s="46"/>
      <c r="W5" s="46"/>
      <c r="X5" s="46"/>
      <c r="Z5" s="111" t="s">
        <v>47</v>
      </c>
      <c r="AA5" s="112"/>
      <c r="AB5" s="112"/>
      <c r="AC5" s="112"/>
      <c r="AD5" s="112"/>
      <c r="AE5" s="112"/>
      <c r="AF5" s="113"/>
      <c r="AG5" s="47"/>
      <c r="AH5" s="47"/>
    </row>
    <row r="6" spans="1:36" s="29" customFormat="1" thickBot="1" x14ac:dyDescent="0.3">
      <c r="A6" s="45" t="s">
        <v>29</v>
      </c>
      <c r="B6" s="119" t="s">
        <v>59</v>
      </c>
      <c r="C6" s="120"/>
      <c r="D6" s="121"/>
      <c r="F6" s="45" t="s">
        <v>30</v>
      </c>
      <c r="G6" s="125" t="s">
        <v>66</v>
      </c>
      <c r="H6" s="126"/>
      <c r="I6" s="127"/>
      <c r="M6" s="49"/>
      <c r="N6" s="49"/>
      <c r="O6" s="49"/>
      <c r="P6" s="49"/>
      <c r="Q6" s="49"/>
      <c r="T6" s="156" t="s">
        <v>0</v>
      </c>
      <c r="U6" s="157"/>
      <c r="V6" s="46"/>
      <c r="W6" s="149" t="s">
        <v>0</v>
      </c>
      <c r="X6" s="149"/>
      <c r="AF6" s="47"/>
      <c r="AG6" s="47"/>
      <c r="AH6" s="47"/>
    </row>
    <row r="7" spans="1:36" s="6" customFormat="1" ht="15" customHeight="1" x14ac:dyDescent="0.25">
      <c r="B7" s="6">
        <f>BEKERFINALES!D9</f>
        <v>2103</v>
      </c>
      <c r="T7" s="150" t="s">
        <v>2</v>
      </c>
      <c r="U7" s="151"/>
      <c r="V7" s="7"/>
      <c r="W7" s="154" t="s">
        <v>5</v>
      </c>
      <c r="X7" s="154"/>
      <c r="Z7" s="130" t="s">
        <v>6</v>
      </c>
      <c r="AA7" s="130"/>
      <c r="AB7" s="130"/>
      <c r="AC7" s="130"/>
      <c r="AD7" s="130"/>
      <c r="AE7" s="130"/>
      <c r="AF7" s="226" t="s">
        <v>28</v>
      </c>
      <c r="AG7" s="226"/>
      <c r="AH7" s="20"/>
      <c r="AJ7" s="29"/>
    </row>
    <row r="8" spans="1:36" s="6" customFormat="1" ht="15" x14ac:dyDescent="0.25">
      <c r="A8" s="130" t="s">
        <v>15</v>
      </c>
      <c r="B8" s="130"/>
      <c r="C8" s="130"/>
      <c r="D8" s="131" t="s">
        <v>16</v>
      </c>
      <c r="E8" s="131"/>
      <c r="F8" s="130" t="s">
        <v>4</v>
      </c>
      <c r="G8" s="130"/>
      <c r="H8" s="130"/>
      <c r="I8" s="130"/>
      <c r="J8" s="8"/>
      <c r="K8" s="134" t="s">
        <v>15</v>
      </c>
      <c r="L8" s="135"/>
      <c r="M8" s="136"/>
      <c r="N8" s="131" t="s">
        <v>16</v>
      </c>
      <c r="O8" s="131"/>
      <c r="P8" s="134" t="s">
        <v>4</v>
      </c>
      <c r="Q8" s="135"/>
      <c r="R8" s="135"/>
      <c r="S8" s="136"/>
      <c r="T8" s="152" t="s">
        <v>3</v>
      </c>
      <c r="U8" s="153"/>
      <c r="V8" s="7"/>
      <c r="W8" s="155" t="s">
        <v>3</v>
      </c>
      <c r="X8" s="155"/>
      <c r="Z8" s="130" t="s">
        <v>7</v>
      </c>
      <c r="AA8" s="130"/>
      <c r="AB8" s="130"/>
      <c r="AC8" s="130" t="s">
        <v>8</v>
      </c>
      <c r="AD8" s="130"/>
      <c r="AE8" s="130"/>
      <c r="AF8" s="226"/>
      <c r="AG8" s="226"/>
      <c r="AH8" s="20"/>
      <c r="AJ8" s="29"/>
    </row>
    <row r="9" spans="1:36" s="6" customFormat="1" x14ac:dyDescent="0.3">
      <c r="A9" s="128" t="str">
        <f>"1: "&amp;B4</f>
        <v>1: Helden</v>
      </c>
      <c r="B9" s="128"/>
      <c r="C9" s="128"/>
      <c r="D9" s="132">
        <v>2103</v>
      </c>
      <c r="E9" s="132"/>
      <c r="F9" s="132" t="s">
        <v>49</v>
      </c>
      <c r="G9" s="132"/>
      <c r="H9" s="132"/>
      <c r="I9" s="132"/>
      <c r="J9" s="9"/>
      <c r="K9" s="140" t="str">
        <f>"2: "&amp;B6</f>
        <v>2: Kronenberg</v>
      </c>
      <c r="L9" s="141"/>
      <c r="M9" s="142"/>
      <c r="N9" s="132">
        <v>1652</v>
      </c>
      <c r="O9" s="132"/>
      <c r="P9" s="146" t="s">
        <v>60</v>
      </c>
      <c r="Q9" s="147"/>
      <c r="R9" s="147"/>
      <c r="S9" s="148"/>
      <c r="T9" s="10">
        <v>30</v>
      </c>
      <c r="U9" s="10">
        <v>16</v>
      </c>
      <c r="V9" s="7"/>
      <c r="W9" s="11">
        <f t="shared" ref="W9:W18" si="0">IF(T9&lt;&gt;"",IF(T9&gt;U9,1,IF(T9=U9,0.5,0)),"")</f>
        <v>1</v>
      </c>
      <c r="X9" s="11">
        <f t="shared" ref="X9:X18" si="1">IF(U9&lt;&gt;"",IF(U9&gt;T9,1,IF(U9=T9,0.5,0)),"")</f>
        <v>0</v>
      </c>
      <c r="Z9" s="133" t="str">
        <f>"3: "&amp;G4</f>
        <v>3: Olland</v>
      </c>
      <c r="AA9" s="133"/>
      <c r="AB9" s="133"/>
      <c r="AC9" s="133" t="str">
        <f>"4: "&amp;G6</f>
        <v>4: Ell</v>
      </c>
      <c r="AD9" s="133"/>
      <c r="AE9" s="133"/>
      <c r="AF9" s="196"/>
      <c r="AG9" s="196"/>
      <c r="AH9" s="21"/>
      <c r="AJ9" s="30"/>
    </row>
    <row r="10" spans="1:36" s="6" customFormat="1" x14ac:dyDescent="0.3">
      <c r="A10" s="129" t="str">
        <f>"3: "&amp;G4</f>
        <v>3: Olland</v>
      </c>
      <c r="B10" s="129"/>
      <c r="C10" s="129"/>
      <c r="D10" s="132">
        <v>1804</v>
      </c>
      <c r="E10" s="132"/>
      <c r="F10" s="132" t="s">
        <v>54</v>
      </c>
      <c r="G10" s="132"/>
      <c r="H10" s="132"/>
      <c r="I10" s="132"/>
      <c r="J10" s="9"/>
      <c r="K10" s="158" t="str">
        <f>"4: "&amp;G6</f>
        <v>4: Ell</v>
      </c>
      <c r="L10" s="159"/>
      <c r="M10" s="160"/>
      <c r="N10" s="132">
        <v>2038</v>
      </c>
      <c r="O10" s="132"/>
      <c r="P10" s="146" t="s">
        <v>67</v>
      </c>
      <c r="Q10" s="147"/>
      <c r="R10" s="147"/>
      <c r="S10" s="148"/>
      <c r="T10" s="10">
        <v>24</v>
      </c>
      <c r="U10" s="13">
        <v>30</v>
      </c>
      <c r="V10" s="7"/>
      <c r="W10" s="11">
        <f t="shared" si="0"/>
        <v>0</v>
      </c>
      <c r="X10" s="11">
        <f t="shared" si="1"/>
        <v>1</v>
      </c>
      <c r="Z10" s="133" t="str">
        <f>"1: "&amp;B4</f>
        <v>1: Helden</v>
      </c>
      <c r="AA10" s="133"/>
      <c r="AB10" s="133"/>
      <c r="AC10" s="133" t="str">
        <f>"2: "&amp;B6</f>
        <v>2: Kronenberg</v>
      </c>
      <c r="AD10" s="133"/>
      <c r="AE10" s="133"/>
      <c r="AF10" s="196"/>
      <c r="AG10" s="196"/>
      <c r="AH10" s="21"/>
      <c r="AJ10" s="30"/>
    </row>
    <row r="11" spans="1:36" s="6" customFormat="1" x14ac:dyDescent="0.3">
      <c r="A11" s="114" t="str">
        <f>"2: "&amp;B6</f>
        <v>2: Kronenberg</v>
      </c>
      <c r="B11" s="114"/>
      <c r="C11" s="114"/>
      <c r="D11" s="132">
        <v>2190</v>
      </c>
      <c r="E11" s="132"/>
      <c r="F11" s="132" t="s">
        <v>62</v>
      </c>
      <c r="G11" s="132"/>
      <c r="H11" s="132"/>
      <c r="I11" s="132"/>
      <c r="J11" s="9"/>
      <c r="K11" s="143" t="str">
        <f>"3: "&amp;G4</f>
        <v>3: Olland</v>
      </c>
      <c r="L11" s="144"/>
      <c r="M11" s="145"/>
      <c r="N11" s="132">
        <v>2350</v>
      </c>
      <c r="O11" s="132"/>
      <c r="P11" s="146" t="s">
        <v>55</v>
      </c>
      <c r="Q11" s="147"/>
      <c r="R11" s="147"/>
      <c r="S11" s="148"/>
      <c r="T11" s="13">
        <v>22</v>
      </c>
      <c r="U11" s="13">
        <v>30</v>
      </c>
      <c r="V11" s="7"/>
      <c r="W11" s="11">
        <f t="shared" si="0"/>
        <v>0</v>
      </c>
      <c r="X11" s="11">
        <f t="shared" si="1"/>
        <v>1</v>
      </c>
      <c r="Z11" s="133" t="str">
        <f>"4: "&amp;G6</f>
        <v>4: Ell</v>
      </c>
      <c r="AA11" s="133"/>
      <c r="AB11" s="133"/>
      <c r="AC11" s="133" t="str">
        <f>"1: "&amp;B4</f>
        <v>1: Helden</v>
      </c>
      <c r="AD11" s="133"/>
      <c r="AE11" s="133"/>
      <c r="AF11" s="196"/>
      <c r="AG11" s="196"/>
      <c r="AH11" s="21"/>
      <c r="AJ11" s="30"/>
    </row>
    <row r="12" spans="1:36" s="6" customFormat="1" x14ac:dyDescent="0.3">
      <c r="A12" s="115" t="str">
        <f>"4: "&amp;G6</f>
        <v>4: Ell</v>
      </c>
      <c r="B12" s="115"/>
      <c r="C12" s="115"/>
      <c r="D12" s="132">
        <v>1856</v>
      </c>
      <c r="E12" s="132"/>
      <c r="F12" s="132" t="s">
        <v>68</v>
      </c>
      <c r="G12" s="132"/>
      <c r="H12" s="132"/>
      <c r="I12" s="132"/>
      <c r="J12" s="9"/>
      <c r="K12" s="137" t="str">
        <f>"1: "&amp;B4</f>
        <v>1: Helden</v>
      </c>
      <c r="L12" s="138"/>
      <c r="M12" s="139"/>
      <c r="N12" s="132">
        <v>2042</v>
      </c>
      <c r="O12" s="132"/>
      <c r="P12" s="146" t="s">
        <v>50</v>
      </c>
      <c r="Q12" s="147"/>
      <c r="R12" s="147"/>
      <c r="S12" s="148"/>
      <c r="T12" s="13">
        <v>18</v>
      </c>
      <c r="U12" s="13">
        <v>30</v>
      </c>
      <c r="V12" s="7"/>
      <c r="W12" s="11">
        <f t="shared" si="0"/>
        <v>0</v>
      </c>
      <c r="X12" s="11">
        <f t="shared" si="1"/>
        <v>1</v>
      </c>
      <c r="Z12" s="133" t="str">
        <f>"2: "&amp;B6</f>
        <v>2: Kronenberg</v>
      </c>
      <c r="AA12" s="133"/>
      <c r="AB12" s="133"/>
      <c r="AC12" s="133" t="str">
        <f>"3: "&amp;G4</f>
        <v>3: Olland</v>
      </c>
      <c r="AD12" s="133"/>
      <c r="AE12" s="133"/>
      <c r="AF12" s="196"/>
      <c r="AG12" s="196"/>
      <c r="AH12" s="21"/>
      <c r="AJ12" s="30"/>
    </row>
    <row r="13" spans="1:36" s="6" customFormat="1" x14ac:dyDescent="0.3">
      <c r="A13" s="129" t="str">
        <f>"3: "&amp;G4</f>
        <v>3: Olland</v>
      </c>
      <c r="B13" s="129"/>
      <c r="C13" s="129"/>
      <c r="D13" s="132">
        <v>1581</v>
      </c>
      <c r="E13" s="132"/>
      <c r="F13" s="132" t="s">
        <v>56</v>
      </c>
      <c r="G13" s="132"/>
      <c r="H13" s="132"/>
      <c r="I13" s="132"/>
      <c r="J13" s="9"/>
      <c r="K13" s="137" t="str">
        <f>"1: "&amp;B4</f>
        <v>1: Helden</v>
      </c>
      <c r="L13" s="138"/>
      <c r="M13" s="139"/>
      <c r="N13" s="132">
        <v>1995</v>
      </c>
      <c r="O13" s="132"/>
      <c r="P13" s="146" t="s">
        <v>51</v>
      </c>
      <c r="Q13" s="147"/>
      <c r="R13" s="147"/>
      <c r="S13" s="148"/>
      <c r="T13" s="13">
        <v>28</v>
      </c>
      <c r="U13" s="13">
        <v>26</v>
      </c>
      <c r="V13" s="7"/>
      <c r="W13" s="11">
        <f t="shared" si="0"/>
        <v>1</v>
      </c>
      <c r="X13" s="11">
        <f t="shared" si="1"/>
        <v>0</v>
      </c>
      <c r="Z13" s="133" t="str">
        <f>"4: "&amp;G6</f>
        <v>4: Ell</v>
      </c>
      <c r="AA13" s="133"/>
      <c r="AB13" s="133"/>
      <c r="AC13" s="133" t="str">
        <f>"2: "&amp;B6</f>
        <v>2: Kronenberg</v>
      </c>
      <c r="AD13" s="133"/>
      <c r="AE13" s="133"/>
      <c r="AF13" s="196"/>
      <c r="AG13" s="196"/>
      <c r="AH13" s="21"/>
      <c r="AJ13" s="30"/>
    </row>
    <row r="14" spans="1:36" s="6" customFormat="1" x14ac:dyDescent="0.3">
      <c r="A14" s="115" t="str">
        <f>"4: "&amp;G6</f>
        <v>4: Ell</v>
      </c>
      <c r="B14" s="115"/>
      <c r="C14" s="115"/>
      <c r="D14" s="132">
        <v>1756</v>
      </c>
      <c r="E14" s="132"/>
      <c r="F14" s="132" t="s">
        <v>69</v>
      </c>
      <c r="G14" s="132"/>
      <c r="H14" s="132"/>
      <c r="I14" s="132"/>
      <c r="J14" s="9"/>
      <c r="K14" s="140" t="str">
        <f>"2: "&amp;B6</f>
        <v>2: Kronenberg</v>
      </c>
      <c r="L14" s="141"/>
      <c r="M14" s="142"/>
      <c r="N14" s="132">
        <v>2102</v>
      </c>
      <c r="O14" s="132"/>
      <c r="P14" s="146" t="s">
        <v>63</v>
      </c>
      <c r="Q14" s="147"/>
      <c r="R14" s="147"/>
      <c r="S14" s="148"/>
      <c r="T14" s="13">
        <v>20</v>
      </c>
      <c r="U14" s="13">
        <v>30</v>
      </c>
      <c r="V14" s="7"/>
      <c r="W14" s="11">
        <f t="shared" si="0"/>
        <v>0</v>
      </c>
      <c r="X14" s="11">
        <f t="shared" si="1"/>
        <v>1</v>
      </c>
      <c r="Z14" s="133" t="str">
        <f>"1: "&amp;B4</f>
        <v>1: Helden</v>
      </c>
      <c r="AA14" s="133"/>
      <c r="AB14" s="133"/>
      <c r="AC14" s="133" t="str">
        <f>"3: "&amp;G4</f>
        <v>3: Olland</v>
      </c>
      <c r="AD14" s="133"/>
      <c r="AE14" s="133"/>
      <c r="AF14" s="196"/>
      <c r="AG14" s="196"/>
      <c r="AH14" s="21"/>
      <c r="AJ14" s="30"/>
    </row>
    <row r="15" spans="1:36" s="6" customFormat="1" x14ac:dyDescent="0.3">
      <c r="A15" s="114" t="str">
        <f>"2: "&amp;B6</f>
        <v>2: Kronenberg</v>
      </c>
      <c r="B15" s="114"/>
      <c r="C15" s="114"/>
      <c r="D15" s="132">
        <v>1817</v>
      </c>
      <c r="E15" s="132"/>
      <c r="F15" s="132" t="s">
        <v>61</v>
      </c>
      <c r="G15" s="132"/>
      <c r="H15" s="132"/>
      <c r="I15" s="132"/>
      <c r="J15" s="9"/>
      <c r="K15" s="137" t="str">
        <f>"1: "&amp;B4</f>
        <v>1: Helden</v>
      </c>
      <c r="L15" s="138"/>
      <c r="M15" s="139"/>
      <c r="N15" s="132">
        <v>1972</v>
      </c>
      <c r="O15" s="132"/>
      <c r="P15" s="146" t="s">
        <v>52</v>
      </c>
      <c r="Q15" s="147"/>
      <c r="R15" s="147"/>
      <c r="S15" s="148"/>
      <c r="T15" s="13">
        <v>28</v>
      </c>
      <c r="U15" s="13">
        <v>30</v>
      </c>
      <c r="V15" s="7"/>
      <c r="W15" s="11">
        <f t="shared" si="0"/>
        <v>0</v>
      </c>
      <c r="X15" s="11">
        <f t="shared" si="1"/>
        <v>1</v>
      </c>
      <c r="Z15" s="133" t="str">
        <f>"4: "&amp;G6</f>
        <v>4: Ell</v>
      </c>
      <c r="AA15" s="133"/>
      <c r="AB15" s="133"/>
      <c r="AC15" s="133" t="str">
        <f>"3: "&amp;G4</f>
        <v>3: Olland</v>
      </c>
      <c r="AD15" s="133"/>
      <c r="AE15" s="133"/>
      <c r="AF15" s="196"/>
      <c r="AG15" s="196"/>
      <c r="AH15" s="21"/>
      <c r="AJ15" s="30"/>
    </row>
    <row r="16" spans="1:36" s="6" customFormat="1" x14ac:dyDescent="0.3">
      <c r="A16" s="115" t="str">
        <f>"4: "&amp;G6</f>
        <v>4: Ell</v>
      </c>
      <c r="B16" s="115"/>
      <c r="C16" s="115"/>
      <c r="D16" s="132">
        <v>1952</v>
      </c>
      <c r="E16" s="132"/>
      <c r="F16" s="132" t="s">
        <v>70</v>
      </c>
      <c r="G16" s="132"/>
      <c r="H16" s="132"/>
      <c r="I16" s="132"/>
      <c r="J16" s="9"/>
      <c r="K16" s="143" t="str">
        <f>"3: "&amp;G4</f>
        <v>3: Olland</v>
      </c>
      <c r="L16" s="144"/>
      <c r="M16" s="145"/>
      <c r="N16" s="132">
        <v>1802</v>
      </c>
      <c r="O16" s="132"/>
      <c r="P16" s="146" t="s">
        <v>57</v>
      </c>
      <c r="Q16" s="147"/>
      <c r="R16" s="147"/>
      <c r="S16" s="148"/>
      <c r="T16" s="13">
        <v>26</v>
      </c>
      <c r="U16" s="13">
        <v>30</v>
      </c>
      <c r="V16" s="7"/>
      <c r="W16" s="11">
        <f t="shared" si="0"/>
        <v>0</v>
      </c>
      <c r="X16" s="11">
        <f t="shared" si="1"/>
        <v>1</v>
      </c>
      <c r="Z16" s="133" t="str">
        <f>"2: "&amp;B6</f>
        <v>2: Kronenberg</v>
      </c>
      <c r="AA16" s="133"/>
      <c r="AB16" s="133"/>
      <c r="AC16" s="133" t="str">
        <f>"1: "&amp;B4</f>
        <v>1: Helden</v>
      </c>
      <c r="AD16" s="133"/>
      <c r="AE16" s="133"/>
      <c r="AF16" s="196"/>
      <c r="AG16" s="196"/>
      <c r="AH16" s="21"/>
      <c r="AJ16" s="30"/>
    </row>
    <row r="17" spans="1:37" s="6" customFormat="1" x14ac:dyDescent="0.3">
      <c r="A17" s="129" t="str">
        <f>"3: "&amp;G4</f>
        <v>3: Olland</v>
      </c>
      <c r="B17" s="129"/>
      <c r="C17" s="129"/>
      <c r="D17" s="132">
        <v>1816</v>
      </c>
      <c r="E17" s="132"/>
      <c r="F17" s="132" t="s">
        <v>58</v>
      </c>
      <c r="G17" s="132"/>
      <c r="H17" s="132"/>
      <c r="I17" s="132"/>
      <c r="J17" s="9"/>
      <c r="K17" s="140" t="str">
        <f>A11</f>
        <v>2: Kronenberg</v>
      </c>
      <c r="L17" s="141"/>
      <c r="M17" s="142"/>
      <c r="N17" s="132">
        <v>1986</v>
      </c>
      <c r="O17" s="132"/>
      <c r="P17" s="146" t="s">
        <v>64</v>
      </c>
      <c r="Q17" s="147"/>
      <c r="R17" s="147"/>
      <c r="S17" s="148"/>
      <c r="T17" s="13">
        <v>24</v>
      </c>
      <c r="U17" s="13">
        <v>30</v>
      </c>
      <c r="V17" s="7"/>
      <c r="W17" s="11">
        <f t="shared" si="0"/>
        <v>0</v>
      </c>
      <c r="X17" s="11">
        <f t="shared" si="1"/>
        <v>1</v>
      </c>
      <c r="Z17" s="133" t="str">
        <f>"1: "&amp;B4</f>
        <v>1: Helden</v>
      </c>
      <c r="AA17" s="133"/>
      <c r="AB17" s="133"/>
      <c r="AC17" s="133" t="str">
        <f>"4: "&amp;G6</f>
        <v>4: Ell</v>
      </c>
      <c r="AD17" s="133"/>
      <c r="AE17" s="133"/>
      <c r="AF17" s="196"/>
      <c r="AG17" s="196"/>
      <c r="AH17" s="21"/>
      <c r="AJ17" s="30"/>
    </row>
    <row r="18" spans="1:37" s="6" customFormat="1" x14ac:dyDescent="0.3">
      <c r="A18" s="128" t="str">
        <f>"1: "&amp;B4</f>
        <v>1: Helden</v>
      </c>
      <c r="B18" s="128"/>
      <c r="C18" s="128"/>
      <c r="D18" s="132">
        <v>1974</v>
      </c>
      <c r="E18" s="132"/>
      <c r="F18" s="132" t="s">
        <v>53</v>
      </c>
      <c r="G18" s="132"/>
      <c r="H18" s="132"/>
      <c r="I18" s="132"/>
      <c r="J18" s="9"/>
      <c r="K18" s="158" t="str">
        <f>"4: "&amp;G6</f>
        <v>4: Ell</v>
      </c>
      <c r="L18" s="159"/>
      <c r="M18" s="160"/>
      <c r="N18" s="132">
        <v>1920</v>
      </c>
      <c r="O18" s="132"/>
      <c r="P18" s="146" t="s">
        <v>71</v>
      </c>
      <c r="Q18" s="147"/>
      <c r="R18" s="147"/>
      <c r="S18" s="148"/>
      <c r="T18" s="13">
        <v>20</v>
      </c>
      <c r="U18" s="13">
        <v>20</v>
      </c>
      <c r="V18" s="7"/>
      <c r="W18" s="11">
        <f t="shared" si="0"/>
        <v>0.5</v>
      </c>
      <c r="X18" s="11">
        <f t="shared" si="1"/>
        <v>0.5</v>
      </c>
      <c r="Z18" s="133" t="str">
        <f>"3: "&amp;G4</f>
        <v>3: Olland</v>
      </c>
      <c r="AA18" s="133"/>
      <c r="AB18" s="133"/>
      <c r="AC18" s="133" t="str">
        <f>"2: "&amp;B6</f>
        <v>2: Kronenberg</v>
      </c>
      <c r="AD18" s="133"/>
      <c r="AE18" s="133"/>
      <c r="AF18" s="196"/>
      <c r="AG18" s="196"/>
      <c r="AH18" s="21"/>
      <c r="AJ18" s="30"/>
    </row>
    <row r="19" spans="1:37" s="6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72</v>
      </c>
      <c r="Q19" s="4"/>
      <c r="R19" s="4"/>
      <c r="S19" s="4"/>
      <c r="T19" s="5"/>
      <c r="U19" s="5"/>
      <c r="V19" s="5"/>
      <c r="W19" s="5"/>
      <c r="X19" s="5"/>
      <c r="Y19" s="4"/>
      <c r="Z19" s="4"/>
      <c r="AA19" s="4"/>
      <c r="AB19" s="4"/>
      <c r="AF19" s="19"/>
      <c r="AG19" s="19"/>
      <c r="AH19" s="19"/>
      <c r="AJ19" s="30"/>
      <c r="AK19" s="17"/>
    </row>
    <row r="20" spans="1:37" s="6" customFormat="1" ht="20.25" x14ac:dyDescent="0.3">
      <c r="A20" s="4"/>
      <c r="B20" s="4"/>
      <c r="C20" s="4"/>
      <c r="D20" s="4"/>
      <c r="E20" s="4"/>
      <c r="F20" s="211" t="s">
        <v>19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5"/>
      <c r="V20" s="5"/>
      <c r="W20" s="5"/>
      <c r="AF20" s="19"/>
      <c r="AG20" s="19"/>
      <c r="AH20" s="19"/>
      <c r="AJ20" s="30"/>
    </row>
    <row r="21" spans="1:37" s="29" customFormat="1" ht="15" x14ac:dyDescent="0.25">
      <c r="D21" s="161" t="s">
        <v>1</v>
      </c>
      <c r="E21" s="162"/>
      <c r="F21" s="162"/>
      <c r="G21" s="162"/>
      <c r="H21" s="162"/>
      <c r="I21" s="163"/>
      <c r="J21" s="164" t="s">
        <v>9</v>
      </c>
      <c r="K21" s="165"/>
      <c r="L21" s="166"/>
      <c r="N21" s="164" t="s">
        <v>22</v>
      </c>
      <c r="O21" s="165"/>
      <c r="P21" s="166"/>
      <c r="R21" s="42" t="s">
        <v>10</v>
      </c>
      <c r="S21" s="33"/>
      <c r="T21" s="33"/>
      <c r="U21" s="33"/>
      <c r="V21" s="33"/>
      <c r="W21" s="34"/>
      <c r="X21" s="164" t="s">
        <v>9</v>
      </c>
      <c r="Y21" s="165"/>
      <c r="Z21" s="166"/>
      <c r="AB21" s="227" t="s">
        <v>11</v>
      </c>
      <c r="AC21" s="227"/>
      <c r="AD21" s="227"/>
      <c r="AE21" s="227"/>
      <c r="AF21" s="227"/>
      <c r="AG21" s="227"/>
      <c r="AH21" s="35"/>
      <c r="AJ21" s="30"/>
    </row>
    <row r="22" spans="1:37" s="29" customFormat="1" x14ac:dyDescent="0.25">
      <c r="A22" s="186" t="str">
        <f>"1: "&amp;B4</f>
        <v>1: Helden</v>
      </c>
      <c r="B22" s="186"/>
      <c r="C22" s="186"/>
      <c r="D22" s="184">
        <f>IF(T9&lt;&gt;"",T9,"")</f>
        <v>30</v>
      </c>
      <c r="E22" s="185"/>
      <c r="F22" s="36">
        <f>IF(U12&lt;&gt;"",U12,"")</f>
        <v>30</v>
      </c>
      <c r="G22" s="36">
        <f>IF(U13&lt;&gt;"",U13,"")</f>
        <v>26</v>
      </c>
      <c r="H22" s="36">
        <f>IF(U15&lt;&gt;"",U15,"")</f>
        <v>30</v>
      </c>
      <c r="I22" s="36">
        <f>IF(T18&lt;&gt;"",T18,"")</f>
        <v>20</v>
      </c>
      <c r="J22" s="167">
        <f>SUM(D22:I22)</f>
        <v>136</v>
      </c>
      <c r="K22" s="168"/>
      <c r="L22" s="169"/>
      <c r="M22" s="31"/>
      <c r="N22" s="188">
        <f>U9+T12+T13+T15+U18</f>
        <v>110</v>
      </c>
      <c r="O22" s="189"/>
      <c r="P22" s="190"/>
      <c r="R22" s="48">
        <f>W9</f>
        <v>1</v>
      </c>
      <c r="S22" s="37">
        <f>X12</f>
        <v>1</v>
      </c>
      <c r="T22" s="48">
        <f>X13</f>
        <v>0</v>
      </c>
      <c r="U22" s="48">
        <f>X15</f>
        <v>1</v>
      </c>
      <c r="V22" s="195">
        <f>W18</f>
        <v>0.5</v>
      </c>
      <c r="W22" s="175"/>
      <c r="X22" s="188">
        <f>SUM(R22:W22)</f>
        <v>3.5</v>
      </c>
      <c r="Y22" s="189"/>
      <c r="Z22" s="190"/>
      <c r="AB22" s="43" t="s">
        <v>23</v>
      </c>
      <c r="AC22" s="224" t="s">
        <v>48</v>
      </c>
      <c r="AD22" s="224"/>
      <c r="AE22" s="224"/>
      <c r="AF22" s="224"/>
      <c r="AG22" s="224"/>
      <c r="AH22" s="38"/>
      <c r="AJ22" s="30"/>
    </row>
    <row r="23" spans="1:37" s="29" customFormat="1" x14ac:dyDescent="0.25">
      <c r="A23" s="187" t="str">
        <f>"2: "&amp;B6</f>
        <v>2: Kronenberg</v>
      </c>
      <c r="B23" s="187"/>
      <c r="C23" s="187"/>
      <c r="D23" s="184">
        <f>IF(U9&lt;&gt;"",U9,"")</f>
        <v>16</v>
      </c>
      <c r="E23" s="185"/>
      <c r="F23" s="36">
        <f>IF(T11&lt;&gt;"",T11,"")</f>
        <v>22</v>
      </c>
      <c r="G23" s="36">
        <f>IF(U14&lt;&gt;"",U14,"")</f>
        <v>30</v>
      </c>
      <c r="H23" s="36">
        <f>IF(T15&lt;&gt;"",T15,"")</f>
        <v>28</v>
      </c>
      <c r="I23" s="36">
        <f>IF(U17&lt;&gt;"",U17,"")</f>
        <v>30</v>
      </c>
      <c r="J23" s="167">
        <f t="shared" ref="J23:J25" si="2">SUM(D23:I23)</f>
        <v>126</v>
      </c>
      <c r="K23" s="168"/>
      <c r="L23" s="169"/>
      <c r="M23" s="31"/>
      <c r="N23" s="188">
        <f>T9+U11+T14+U15+T17</f>
        <v>134</v>
      </c>
      <c r="O23" s="189"/>
      <c r="P23" s="190"/>
      <c r="R23" s="48">
        <f>X9</f>
        <v>0</v>
      </c>
      <c r="S23" s="37">
        <f>W11</f>
        <v>0</v>
      </c>
      <c r="T23" s="48">
        <f>X14</f>
        <v>1</v>
      </c>
      <c r="U23" s="48">
        <f>W15</f>
        <v>0</v>
      </c>
      <c r="V23" s="195">
        <f>X17</f>
        <v>1</v>
      </c>
      <c r="W23" s="175"/>
      <c r="X23" s="188">
        <f>SUM(R23:W23)</f>
        <v>2</v>
      </c>
      <c r="Y23" s="189"/>
      <c r="Z23" s="190"/>
      <c r="AB23" s="44" t="s">
        <v>24</v>
      </c>
      <c r="AC23" s="224" t="s">
        <v>65</v>
      </c>
      <c r="AD23" s="224"/>
      <c r="AE23" s="224"/>
      <c r="AF23" s="224"/>
      <c r="AG23" s="224"/>
      <c r="AH23" s="38"/>
    </row>
    <row r="24" spans="1:37" s="29" customFormat="1" x14ac:dyDescent="0.25">
      <c r="A24" s="182" t="str">
        <f>"3: "&amp;G4</f>
        <v>3: Olland</v>
      </c>
      <c r="B24" s="182"/>
      <c r="C24" s="182"/>
      <c r="D24" s="184">
        <f>IF(T10&lt;&gt;"",T10,"")</f>
        <v>24</v>
      </c>
      <c r="E24" s="185"/>
      <c r="F24" s="36">
        <f>IF(U11&lt;&gt;"",U11,"")</f>
        <v>30</v>
      </c>
      <c r="G24" s="36">
        <f>IF(T13&lt;&gt;"",T13,"")</f>
        <v>28</v>
      </c>
      <c r="H24" s="36">
        <f>IF(U16&lt;&gt;"",U16,"")</f>
        <v>30</v>
      </c>
      <c r="I24" s="36">
        <f>IF(T17&lt;&gt;"",T17,"")</f>
        <v>24</v>
      </c>
      <c r="J24" s="167">
        <f t="shared" si="2"/>
        <v>136</v>
      </c>
      <c r="K24" s="168"/>
      <c r="L24" s="169"/>
      <c r="M24" s="31"/>
      <c r="N24" s="188">
        <f>U10+T11+U13+T16+U17</f>
        <v>134</v>
      </c>
      <c r="O24" s="189"/>
      <c r="P24" s="190"/>
      <c r="R24" s="48">
        <f>W10</f>
        <v>0</v>
      </c>
      <c r="S24" s="37">
        <f>X11</f>
        <v>1</v>
      </c>
      <c r="T24" s="48">
        <f>W13</f>
        <v>1</v>
      </c>
      <c r="U24" s="48">
        <f>X16</f>
        <v>1</v>
      </c>
      <c r="V24" s="195">
        <f>W17</f>
        <v>0</v>
      </c>
      <c r="W24" s="175"/>
      <c r="X24" s="188">
        <f>SUM(R24:W24)</f>
        <v>3</v>
      </c>
      <c r="Y24" s="189"/>
      <c r="Z24" s="190"/>
      <c r="AB24" s="44" t="s">
        <v>25</v>
      </c>
      <c r="AC24" s="224" t="s">
        <v>59</v>
      </c>
      <c r="AD24" s="224"/>
      <c r="AE24" s="224"/>
      <c r="AF24" s="224"/>
      <c r="AG24" s="224"/>
      <c r="AH24" s="38"/>
    </row>
    <row r="25" spans="1:37" s="29" customFormat="1" x14ac:dyDescent="0.25">
      <c r="A25" s="183" t="str">
        <f>"4: "&amp;G6</f>
        <v>4: Ell</v>
      </c>
      <c r="B25" s="183"/>
      <c r="C25" s="183"/>
      <c r="D25" s="184">
        <f>IF(U10&lt;&gt;"",U10,"")</f>
        <v>30</v>
      </c>
      <c r="E25" s="185"/>
      <c r="F25" s="36">
        <f>IF(T12&lt;&gt;"",T12,"")</f>
        <v>18</v>
      </c>
      <c r="G25" s="36">
        <f>IF(T14&lt;&gt;"",T14,"")</f>
        <v>20</v>
      </c>
      <c r="H25" s="36">
        <f>IF(T16&lt;&gt;"",T16,"")</f>
        <v>26</v>
      </c>
      <c r="I25" s="36">
        <f>IF(U18&lt;&gt;"",U18,"")</f>
        <v>20</v>
      </c>
      <c r="J25" s="167">
        <f t="shared" si="2"/>
        <v>114</v>
      </c>
      <c r="K25" s="168"/>
      <c r="L25" s="169"/>
      <c r="M25" s="31"/>
      <c r="N25" s="188">
        <f>T10+U12+U14+U16+T18</f>
        <v>134</v>
      </c>
      <c r="O25" s="189"/>
      <c r="P25" s="190"/>
      <c r="R25" s="48">
        <f>X10</f>
        <v>1</v>
      </c>
      <c r="S25" s="37">
        <f>W12</f>
        <v>0</v>
      </c>
      <c r="T25" s="48">
        <f>W14</f>
        <v>0</v>
      </c>
      <c r="U25" s="48">
        <f>W16</f>
        <v>0</v>
      </c>
      <c r="V25" s="195">
        <f>X18</f>
        <v>0.5</v>
      </c>
      <c r="W25" s="175"/>
      <c r="X25" s="188">
        <f>SUM(R25:W25)</f>
        <v>1.5</v>
      </c>
      <c r="Y25" s="189"/>
      <c r="Z25" s="190"/>
      <c r="AB25" s="44" t="s">
        <v>26</v>
      </c>
      <c r="AC25" s="224" t="s">
        <v>66</v>
      </c>
      <c r="AD25" s="224"/>
      <c r="AE25" s="224"/>
      <c r="AF25" s="224"/>
      <c r="AG25" s="224"/>
      <c r="AH25" s="38"/>
    </row>
    <row r="26" spans="1:37" s="6" customFormat="1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4"/>
      <c r="Z26" s="4"/>
      <c r="AA26" s="4"/>
      <c r="AB26" s="4"/>
      <c r="AF26" s="19"/>
      <c r="AG26" s="19"/>
      <c r="AH26" s="19"/>
      <c r="AJ26" s="29"/>
    </row>
    <row r="27" spans="1:37" s="4" customFormat="1" ht="15.75" customHeight="1" x14ac:dyDescent="0.25">
      <c r="A27" s="225" t="s">
        <v>14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R27" s="215" t="s">
        <v>17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7"/>
      <c r="AH27" s="22"/>
      <c r="AJ27" s="31"/>
    </row>
    <row r="28" spans="1:37" s="4" customFormat="1" ht="15.75" customHeight="1" thickBot="1" x14ac:dyDescent="0.3">
      <c r="A28" s="225" t="s">
        <v>34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R28" s="208"/>
      <c r="S28" s="209"/>
      <c r="T28" s="210"/>
      <c r="U28" s="191" t="str">
        <f>IF(A25&lt;&gt;"",A25,"")</f>
        <v>4: Ell</v>
      </c>
      <c r="V28" s="192"/>
      <c r="W28" s="192"/>
      <c r="X28" s="193"/>
      <c r="Y28" s="218" t="str">
        <f>IF(A24&lt;&gt;"",A24,"")</f>
        <v>3: Olland</v>
      </c>
      <c r="Z28" s="219"/>
      <c r="AA28" s="219"/>
      <c r="AB28" s="219"/>
      <c r="AC28" s="220"/>
      <c r="AD28" s="176" t="str">
        <f>IF(A23&lt;&gt;"",A23,"")</f>
        <v>2: Kronenberg</v>
      </c>
      <c r="AE28" s="177"/>
      <c r="AF28" s="177"/>
      <c r="AG28" s="178"/>
      <c r="AJ28" s="31"/>
    </row>
    <row r="29" spans="1:37" s="1" customFormat="1" ht="15.75" customHeight="1" x14ac:dyDescent="0.25">
      <c r="A29" s="225" t="s">
        <v>18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R29" s="205" t="str">
        <f>IF(A22&lt;&gt;"",A22,"")</f>
        <v>1: Helden</v>
      </c>
      <c r="S29" s="206"/>
      <c r="T29" s="207"/>
      <c r="U29" s="194" t="str">
        <f>IF(AND($W$12&lt;&gt;"",$W$18&lt;&gt;""),IF(($X$12+$W$18)&gt;($W$12+$X$18),$B4,IF(($X$12+$W$18)&lt;($W$12+$X$18),G$6,"Gelijk")),"")</f>
        <v>Helden</v>
      </c>
      <c r="V29" s="180"/>
      <c r="W29" s="180"/>
      <c r="X29" s="181"/>
      <c r="Y29" s="221" t="str">
        <f>IF($W$13&lt;&gt;"",IF($X$13&gt;$W$13,$B4,IF($X$13&lt;$W$13,G$4,"Gelijk")),"")</f>
        <v>Olland</v>
      </c>
      <c r="Z29" s="222"/>
      <c r="AA29" s="222"/>
      <c r="AB29" s="222"/>
      <c r="AC29" s="223"/>
      <c r="AD29" s="179" t="str">
        <f>IF(AND($W$9&lt;&gt;"",$W$15&lt;&gt;""),IF(($X$15+$W$9)&gt;($X$9+$W$15),$B4,IF(($X$15+$W$9)&lt;($X$9+$W$15),B$6,"Gelijk")),"")</f>
        <v>Helden</v>
      </c>
      <c r="AE29" s="180"/>
      <c r="AF29" s="180"/>
      <c r="AG29" s="181"/>
      <c r="AJ29" s="32"/>
    </row>
    <row r="30" spans="1:37" s="4" customFormat="1" ht="15.75" customHeight="1" x14ac:dyDescent="0.25">
      <c r="A30" s="225" t="s">
        <v>20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R30" s="202" t="str">
        <f>IF(A23&lt;&gt;"",A23,"")</f>
        <v>2: Kronenberg</v>
      </c>
      <c r="S30" s="203"/>
      <c r="T30" s="204"/>
      <c r="U30" s="170" t="str">
        <f>IF($W$14&lt;&gt;"",IF($X$14&gt;$W$14,$B6,IF($X$14&lt;$W$14,G$6,"Gelijk")),"")</f>
        <v>Kronenberg</v>
      </c>
      <c r="V30" s="171"/>
      <c r="W30" s="171"/>
      <c r="X30" s="172"/>
      <c r="Y30" s="224" t="str">
        <f>IF(AND($W$17&lt;&gt;"",$W$11&lt;&gt;""),IF(($X$17+$W$11)&gt;($W$17+$X$11),$B6,IF(($X$17+$W$11)&lt;($W$17+$X$11),G$4,"Gelijk")),"")</f>
        <v>Gelijk</v>
      </c>
      <c r="Z30" s="224"/>
      <c r="AA30" s="224"/>
      <c r="AB30" s="224"/>
      <c r="AC30" s="224"/>
      <c r="AD30" s="39"/>
      <c r="AE30" s="39"/>
      <c r="AF30" s="39"/>
      <c r="AG30" s="35"/>
      <c r="AH30" s="15"/>
      <c r="AJ30" s="31"/>
    </row>
    <row r="31" spans="1:37" s="1" customFormat="1" ht="15.75" customHeight="1" x14ac:dyDescent="0.25">
      <c r="A31" s="198" t="s">
        <v>21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R31" s="199" t="str">
        <f>IF(A24&lt;&gt;"",A24,"")</f>
        <v>3: Olland</v>
      </c>
      <c r="S31" s="200"/>
      <c r="T31" s="201"/>
      <c r="U31" s="173" t="str">
        <f>IF(AND($W$16&lt;&gt;"",$W$10&lt;&gt;""),IF(($X$16+$W$10)&gt;($W$16+$X$10),$G4,IF(($X$16+$W$10)&lt;($W$16+$X$10),G$6,"Gelijk")),"")</f>
        <v>Gelijk</v>
      </c>
      <c r="V31" s="174"/>
      <c r="W31" s="174"/>
      <c r="X31" s="175"/>
      <c r="Y31" s="40"/>
      <c r="Z31" s="41"/>
      <c r="AA31" s="39"/>
      <c r="AB31" s="39"/>
      <c r="AC31" s="39"/>
      <c r="AD31" s="39"/>
      <c r="AE31" s="39"/>
      <c r="AF31" s="39"/>
      <c r="AG31" s="35"/>
      <c r="AH31" s="15"/>
      <c r="AJ31" s="32"/>
    </row>
    <row r="32" spans="1:37" s="1" customFormat="1" ht="15.75" customHeight="1" x14ac:dyDescent="0.25">
      <c r="A32" s="198" t="s">
        <v>33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23"/>
      <c r="AJ32" s="32"/>
    </row>
    <row r="33" spans="1:36" s="1" customFormat="1" ht="15.75" customHeight="1" x14ac:dyDescent="0.25">
      <c r="A33" s="197" t="s">
        <v>27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4"/>
      <c r="AJ33" s="32"/>
    </row>
    <row r="34" spans="1:36" s="1" customFormat="1" ht="15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T34" s="2"/>
      <c r="U34" s="2"/>
      <c r="V34" s="2"/>
      <c r="W34" s="2"/>
      <c r="X34" s="2"/>
      <c r="Z34" s="12"/>
      <c r="AA34" s="12"/>
      <c r="AB34" s="12"/>
      <c r="AC34" s="12"/>
      <c r="AD34" s="12"/>
      <c r="AE34" s="12"/>
      <c r="AF34" s="15"/>
      <c r="AG34" s="15"/>
      <c r="AH34" s="15"/>
      <c r="AJ34" s="32"/>
    </row>
    <row r="35" spans="1:36" s="1" customFormat="1" x14ac:dyDescent="0.25">
      <c r="T35" s="2"/>
      <c r="U35" s="2"/>
      <c r="V35" s="2"/>
      <c r="W35" s="2"/>
      <c r="X35" s="2"/>
      <c r="AF35" s="25"/>
      <c r="AG35" s="25"/>
      <c r="AH35" s="25"/>
      <c r="AJ35" s="32"/>
    </row>
    <row r="36" spans="1:36" s="1" customFormat="1" x14ac:dyDescent="0.25">
      <c r="T36" s="2"/>
      <c r="U36" s="2"/>
      <c r="V36" s="2"/>
      <c r="W36" s="2"/>
      <c r="X36" s="2"/>
      <c r="AF36" s="25"/>
      <c r="AG36" s="25"/>
      <c r="AH36" s="25"/>
      <c r="AJ36" s="32"/>
    </row>
    <row r="37" spans="1:3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AJ37" s="32"/>
    </row>
    <row r="38" spans="1:3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4"/>
    </row>
    <row r="39" spans="1:3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36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36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36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36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36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36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</sheetData>
  <mergeCells count="168">
    <mergeCell ref="A33:AG33"/>
    <mergeCell ref="A32:AG32"/>
    <mergeCell ref="R31:T31"/>
    <mergeCell ref="A31:P31"/>
    <mergeCell ref="R30:T30"/>
    <mergeCell ref="R29:T29"/>
    <mergeCell ref="R28:T28"/>
    <mergeCell ref="F20:T20"/>
    <mergeCell ref="A1:AG1"/>
    <mergeCell ref="R27:AG27"/>
    <mergeCell ref="Y28:AC28"/>
    <mergeCell ref="Y29:AC29"/>
    <mergeCell ref="Y30:AC30"/>
    <mergeCell ref="A28:P28"/>
    <mergeCell ref="A27:P27"/>
    <mergeCell ref="A29:P29"/>
    <mergeCell ref="A30:P30"/>
    <mergeCell ref="AF18:AG18"/>
    <mergeCell ref="AF7:AG8"/>
    <mergeCell ref="AB21:AG21"/>
    <mergeCell ref="AC22:AG22"/>
    <mergeCell ref="AC23:AG23"/>
    <mergeCell ref="AC24:AG24"/>
    <mergeCell ref="AC25:AG25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X21:Z21"/>
    <mergeCell ref="X22:Z22"/>
    <mergeCell ref="X23:Z23"/>
    <mergeCell ref="X24:Z24"/>
    <mergeCell ref="X25:Z25"/>
    <mergeCell ref="AC17:AE17"/>
    <mergeCell ref="AC18:AE18"/>
    <mergeCell ref="U28:X28"/>
    <mergeCell ref="U29:X29"/>
    <mergeCell ref="Z17:AB17"/>
    <mergeCell ref="Z18:AB18"/>
    <mergeCell ref="V22:W22"/>
    <mergeCell ref="V23:W23"/>
    <mergeCell ref="V24:W24"/>
    <mergeCell ref="V25:W25"/>
    <mergeCell ref="U30:X30"/>
    <mergeCell ref="U31:X31"/>
    <mergeCell ref="AD28:AG28"/>
    <mergeCell ref="AD29:AG29"/>
    <mergeCell ref="J24:L24"/>
    <mergeCell ref="J25:L25"/>
    <mergeCell ref="A24:C24"/>
    <mergeCell ref="A25:C25"/>
    <mergeCell ref="D22:E22"/>
    <mergeCell ref="D23:E23"/>
    <mergeCell ref="D24:E24"/>
    <mergeCell ref="D25:E25"/>
    <mergeCell ref="A22:C22"/>
    <mergeCell ref="A23:C23"/>
    <mergeCell ref="N22:P22"/>
    <mergeCell ref="N23:P23"/>
    <mergeCell ref="N24:P24"/>
    <mergeCell ref="N25:P25"/>
    <mergeCell ref="D21:I21"/>
    <mergeCell ref="J21:L21"/>
    <mergeCell ref="J22:L22"/>
    <mergeCell ref="J23:L23"/>
    <mergeCell ref="K18:M18"/>
    <mergeCell ref="N18:O18"/>
    <mergeCell ref="P18:S18"/>
    <mergeCell ref="F17:I17"/>
    <mergeCell ref="F18:I18"/>
    <mergeCell ref="N21:P21"/>
    <mergeCell ref="A17:C17"/>
    <mergeCell ref="A18:C18"/>
    <mergeCell ref="N17:O17"/>
    <mergeCell ref="D17:E17"/>
    <mergeCell ref="D18:E18"/>
    <mergeCell ref="P9:S9"/>
    <mergeCell ref="K10:M10"/>
    <mergeCell ref="N10:O10"/>
    <mergeCell ref="P10:S10"/>
    <mergeCell ref="K17:M17"/>
    <mergeCell ref="F14:I14"/>
    <mergeCell ref="F15:I15"/>
    <mergeCell ref="F16:I16"/>
    <mergeCell ref="K14:M14"/>
    <mergeCell ref="K15:M15"/>
    <mergeCell ref="A14:C14"/>
    <mergeCell ref="D15:E15"/>
    <mergeCell ref="D16:E16"/>
    <mergeCell ref="K16:M16"/>
    <mergeCell ref="W6:X6"/>
    <mergeCell ref="T7:U7"/>
    <mergeCell ref="T8:U8"/>
    <mergeCell ref="W7:X7"/>
    <mergeCell ref="W8:X8"/>
    <mergeCell ref="T6:U6"/>
    <mergeCell ref="P17:S17"/>
    <mergeCell ref="N14:O14"/>
    <mergeCell ref="P14:S14"/>
    <mergeCell ref="N15:O15"/>
    <mergeCell ref="P15:S15"/>
    <mergeCell ref="N16:O16"/>
    <mergeCell ref="P16:S16"/>
    <mergeCell ref="P12:S12"/>
    <mergeCell ref="N13:O13"/>
    <mergeCell ref="P13:S13"/>
    <mergeCell ref="F8:I8"/>
    <mergeCell ref="F9:I9"/>
    <mergeCell ref="F10:I10"/>
    <mergeCell ref="F11:I11"/>
    <mergeCell ref="F12:I12"/>
    <mergeCell ref="F13:I13"/>
    <mergeCell ref="K8:M8"/>
    <mergeCell ref="Z7:AE7"/>
    <mergeCell ref="Z8:AB8"/>
    <mergeCell ref="AC8:AE8"/>
    <mergeCell ref="Z9:AB9"/>
    <mergeCell ref="AC9:AE9"/>
    <mergeCell ref="Z10:AB10"/>
    <mergeCell ref="AC10:AE10"/>
    <mergeCell ref="K12:M12"/>
    <mergeCell ref="K13:M13"/>
    <mergeCell ref="N8:O8"/>
    <mergeCell ref="N9:O9"/>
    <mergeCell ref="P8:S8"/>
    <mergeCell ref="K9:M9"/>
    <mergeCell ref="K11:M11"/>
    <mergeCell ref="N11:O11"/>
    <mergeCell ref="P11:S11"/>
    <mergeCell ref="N12:O12"/>
    <mergeCell ref="AC14:AE14"/>
    <mergeCell ref="Z15:AB15"/>
    <mergeCell ref="AC15:AE15"/>
    <mergeCell ref="Z11:AB11"/>
    <mergeCell ref="AC11:AE11"/>
    <mergeCell ref="Z12:AB12"/>
    <mergeCell ref="AC12:AE12"/>
    <mergeCell ref="Z13:AB13"/>
    <mergeCell ref="AC13:AE13"/>
    <mergeCell ref="Z4:AF4"/>
    <mergeCell ref="Z5:AF5"/>
    <mergeCell ref="A15:C15"/>
    <mergeCell ref="A16:C16"/>
    <mergeCell ref="B4:D4"/>
    <mergeCell ref="B6:D6"/>
    <mergeCell ref="G4:I4"/>
    <mergeCell ref="G6:I6"/>
    <mergeCell ref="A9:C9"/>
    <mergeCell ref="A10:C10"/>
    <mergeCell ref="A8:C8"/>
    <mergeCell ref="D8:E8"/>
    <mergeCell ref="D9:E9"/>
    <mergeCell ref="D10:E10"/>
    <mergeCell ref="D11:E11"/>
    <mergeCell ref="D12:E12"/>
    <mergeCell ref="D13:E13"/>
    <mergeCell ref="D14:E14"/>
    <mergeCell ref="A11:C11"/>
    <mergeCell ref="A12:C12"/>
    <mergeCell ref="A13:C13"/>
    <mergeCell ref="Z16:AB16"/>
    <mergeCell ref="AC16:AE16"/>
    <mergeCell ref="Z14:AB14"/>
  </mergeCells>
  <conditionalFormatting sqref="J22:L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P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:Z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3" r:id="rId1"/>
  <ignoredErrors>
    <ignoredError sqref="K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5"/>
  <sheetViews>
    <sheetView topLeftCell="A41" zoomScale="120" zoomScaleNormal="120" workbookViewId="0">
      <selection activeCell="B46" sqref="B46"/>
    </sheetView>
  </sheetViews>
  <sheetFormatPr defaultRowHeight="18.75" x14ac:dyDescent="0.3"/>
  <cols>
    <col min="1" max="1" width="5.7109375" style="3" customWidth="1"/>
    <col min="2" max="2" width="10.140625" style="90" customWidth="1"/>
    <col min="3" max="3" width="26.7109375" style="101" customWidth="1"/>
    <col min="4" max="4" width="5.7109375" style="3" customWidth="1"/>
    <col min="5" max="5" width="10.140625" style="59" customWidth="1"/>
    <col min="6" max="6" width="26.7109375" style="1" customWidth="1"/>
  </cols>
  <sheetData>
    <row r="1" spans="1:7" s="4" customFormat="1" thickBot="1" x14ac:dyDescent="0.3">
      <c r="A1" s="228" t="s">
        <v>35</v>
      </c>
      <c r="B1" s="229"/>
      <c r="C1" s="229"/>
      <c r="D1" s="229"/>
      <c r="E1" s="229"/>
      <c r="F1" s="230"/>
    </row>
    <row r="2" spans="1:7" s="51" customFormat="1" thickBot="1" x14ac:dyDescent="0.3">
      <c r="A2" s="77"/>
      <c r="B2" s="85"/>
      <c r="C2" s="96"/>
      <c r="D2" s="66"/>
      <c r="E2" s="50"/>
    </row>
    <row r="3" spans="1:7" ht="19.5" thickBot="1" x14ac:dyDescent="0.35">
      <c r="A3" s="78" t="s">
        <v>38</v>
      </c>
      <c r="B3" s="231"/>
      <c r="C3" s="232"/>
      <c r="D3" s="67" t="s">
        <v>44</v>
      </c>
      <c r="E3" s="233"/>
      <c r="F3" s="230"/>
    </row>
    <row r="4" spans="1:7" ht="19.5" thickBot="1" x14ac:dyDescent="0.35">
      <c r="A4" s="68"/>
      <c r="B4" s="86"/>
      <c r="C4" s="97"/>
      <c r="D4" s="68"/>
      <c r="E4" s="52"/>
      <c r="F4" s="53"/>
    </row>
    <row r="5" spans="1:7" ht="19.5" thickBot="1" x14ac:dyDescent="0.35">
      <c r="A5" s="67" t="s">
        <v>42</v>
      </c>
      <c r="B5" s="233"/>
      <c r="C5" s="230"/>
      <c r="D5" s="67" t="s">
        <v>40</v>
      </c>
      <c r="E5" s="233"/>
      <c r="F5" s="230"/>
    </row>
    <row r="7" spans="1:7" s="4" customFormat="1" ht="18" x14ac:dyDescent="0.25">
      <c r="A7" s="79"/>
      <c r="B7" s="87" t="s">
        <v>36</v>
      </c>
      <c r="C7" s="98" t="s">
        <v>37</v>
      </c>
      <c r="D7" s="69"/>
      <c r="E7" s="54" t="s">
        <v>36</v>
      </c>
      <c r="F7" s="55" t="s">
        <v>37</v>
      </c>
    </row>
    <row r="8" spans="1:7" s="4" customFormat="1" ht="20.25" x14ac:dyDescent="0.3">
      <c r="A8" s="80" t="s">
        <v>39</v>
      </c>
      <c r="B8" s="88">
        <f>BEKERFINALES!D9</f>
        <v>2103</v>
      </c>
      <c r="C8" s="99" t="str">
        <f>BEKERFINALES!F9</f>
        <v>Frank Kusters</v>
      </c>
      <c r="D8" s="70" t="s">
        <v>43</v>
      </c>
      <c r="E8" s="56">
        <f>BEKERFINALES!N9</f>
        <v>1652</v>
      </c>
      <c r="F8" s="55" t="str">
        <f>BEKERFINALES!P9</f>
        <v>Ben Huijs</v>
      </c>
    </row>
    <row r="9" spans="1:7" s="4" customFormat="1" ht="20.25" x14ac:dyDescent="0.3">
      <c r="A9" s="79" t="s">
        <v>45</v>
      </c>
      <c r="B9" s="89">
        <f>BEKERFINALES!D10</f>
        <v>1804</v>
      </c>
      <c r="C9" s="100" t="str">
        <f>BEKERFINALES!F10</f>
        <v>Theo Timmermans</v>
      </c>
      <c r="D9" s="70" t="s">
        <v>41</v>
      </c>
      <c r="E9" s="56">
        <f>BEKERFINALES!N10</f>
        <v>2038</v>
      </c>
      <c r="F9" s="55" t="str">
        <f>BEKERFINALES!P10</f>
        <v>Marco Caris</v>
      </c>
      <c r="G9" s="51"/>
    </row>
    <row r="10" spans="1:7" s="4" customFormat="1" ht="20.25" x14ac:dyDescent="0.3">
      <c r="A10" s="79" t="s">
        <v>43</v>
      </c>
      <c r="B10" s="89">
        <f>BEKERFINALES!D11</f>
        <v>2190</v>
      </c>
      <c r="C10" s="100" t="str">
        <f>BEKERFINALES!F11</f>
        <v>Freek van Dooren</v>
      </c>
      <c r="D10" s="70" t="s">
        <v>45</v>
      </c>
      <c r="E10" s="56">
        <f>BEKERFINALES!N11</f>
        <v>2350</v>
      </c>
      <c r="F10" s="55" t="str">
        <f>BEKERFINALES!P11</f>
        <v>Jurre Verhagen</v>
      </c>
    </row>
    <row r="11" spans="1:7" s="4" customFormat="1" ht="20.25" x14ac:dyDescent="0.3">
      <c r="A11" s="79" t="s">
        <v>41</v>
      </c>
      <c r="B11" s="89">
        <f>BEKERFINALES!D12</f>
        <v>1856</v>
      </c>
      <c r="C11" s="100" t="str">
        <f>BEKERFINALES!F12</f>
        <v>Jo Briels</v>
      </c>
      <c r="D11" s="71" t="s">
        <v>39</v>
      </c>
      <c r="E11" s="57">
        <f>BEKERFINALES!N12</f>
        <v>2042</v>
      </c>
      <c r="F11" s="58" t="str">
        <f>BEKERFINALES!P12</f>
        <v>Johan Verest</v>
      </c>
    </row>
    <row r="12" spans="1:7" s="4" customFormat="1" ht="20.25" x14ac:dyDescent="0.3">
      <c r="A12" s="79" t="s">
        <v>45</v>
      </c>
      <c r="B12" s="89">
        <f>BEKERFINALES!D13</f>
        <v>1581</v>
      </c>
      <c r="C12" s="100" t="str">
        <f>BEKERFINALES!F13</f>
        <v>Wil Peeters</v>
      </c>
      <c r="D12" s="71" t="s">
        <v>39</v>
      </c>
      <c r="E12" s="57">
        <f>BEKERFINALES!N13</f>
        <v>1995</v>
      </c>
      <c r="F12" s="58" t="str">
        <f>BEKERFINALES!P13</f>
        <v>Mark Korsten</v>
      </c>
    </row>
    <row r="13" spans="1:7" s="4" customFormat="1" ht="20.25" x14ac:dyDescent="0.3">
      <c r="A13" s="79" t="s">
        <v>41</v>
      </c>
      <c r="B13" s="89">
        <f>BEKERFINALES!D14</f>
        <v>1756</v>
      </c>
      <c r="C13" s="100" t="str">
        <f>BEKERFINALES!F14</f>
        <v>Wiel Mennen</v>
      </c>
      <c r="D13" s="70" t="s">
        <v>43</v>
      </c>
      <c r="E13" s="56">
        <f>BEKERFINALES!N14</f>
        <v>2102</v>
      </c>
      <c r="F13" s="55" t="str">
        <f>BEKERFINALES!P14</f>
        <v>Maikel Leijsten</v>
      </c>
    </row>
    <row r="14" spans="1:7" s="4" customFormat="1" ht="20.25" x14ac:dyDescent="0.3">
      <c r="A14" s="79" t="s">
        <v>43</v>
      </c>
      <c r="B14" s="89">
        <f>BEKERFINALES!D15</f>
        <v>1817</v>
      </c>
      <c r="C14" s="100" t="str">
        <f>BEKERFINALES!F15</f>
        <v>Jos van Dooren</v>
      </c>
      <c r="D14" s="71" t="s">
        <v>39</v>
      </c>
      <c r="E14" s="57">
        <f>BEKERFINALES!N15</f>
        <v>1972</v>
      </c>
      <c r="F14" s="58" t="str">
        <f>BEKERFINALES!P15</f>
        <v>Johan Hoeijmakers</v>
      </c>
    </row>
    <row r="15" spans="1:7" s="4" customFormat="1" ht="20.25" x14ac:dyDescent="0.3">
      <c r="A15" s="79" t="s">
        <v>41</v>
      </c>
      <c r="B15" s="89">
        <f>BEKERFINALES!D16</f>
        <v>1952</v>
      </c>
      <c r="C15" s="100" t="str">
        <f>BEKERFINALES!F16</f>
        <v>Gerard Driessen</v>
      </c>
      <c r="D15" s="70" t="s">
        <v>45</v>
      </c>
      <c r="E15" s="56">
        <f>BEKERFINALES!N16</f>
        <v>1802</v>
      </c>
      <c r="F15" s="55" t="str">
        <f>BEKERFINALES!P16</f>
        <v>Theo van Weert</v>
      </c>
    </row>
    <row r="16" spans="1:7" s="4" customFormat="1" ht="20.25" x14ac:dyDescent="0.3">
      <c r="A16" s="79" t="s">
        <v>45</v>
      </c>
      <c r="B16" s="89">
        <f>BEKERFINALES!D17</f>
        <v>1816</v>
      </c>
      <c r="C16" s="100" t="str">
        <f>BEKERFINALES!F17</f>
        <v>Frans van Esch</v>
      </c>
      <c r="D16" s="70" t="s">
        <v>43</v>
      </c>
      <c r="E16" s="56">
        <f>BEKERFINALES!N17</f>
        <v>1986</v>
      </c>
      <c r="F16" s="55" t="str">
        <f>BEKERFINALES!P17</f>
        <v>Hubert van de Beuken</v>
      </c>
    </row>
    <row r="17" spans="1:6" s="4" customFormat="1" ht="20.25" x14ac:dyDescent="0.3">
      <c r="A17" s="80" t="s">
        <v>39</v>
      </c>
      <c r="B17" s="88">
        <f>BEKERFINALES!D18</f>
        <v>1974</v>
      </c>
      <c r="C17" s="99" t="str">
        <f>BEKERFINALES!F18</f>
        <v>Johan Peeters</v>
      </c>
      <c r="D17" s="70" t="s">
        <v>41</v>
      </c>
      <c r="E17" s="56">
        <f>BEKERFINALES!N18</f>
        <v>1920</v>
      </c>
      <c r="F17" s="55" t="str">
        <f>BEKERFINALES!P18</f>
        <v>Mat Tunnissen</v>
      </c>
    </row>
    <row r="20" spans="1:6" ht="19.5" thickBot="1" x14ac:dyDescent="0.35"/>
    <row r="21" spans="1:6" s="4" customFormat="1" thickBot="1" x14ac:dyDescent="0.3">
      <c r="A21" s="228" t="s">
        <v>35</v>
      </c>
      <c r="B21" s="229"/>
      <c r="C21" s="229"/>
      <c r="D21" s="229"/>
      <c r="E21" s="229"/>
      <c r="F21" s="230"/>
    </row>
    <row r="22" spans="1:6" s="51" customFormat="1" thickBot="1" x14ac:dyDescent="0.3">
      <c r="A22" s="77"/>
      <c r="B22" s="85"/>
      <c r="C22" s="96"/>
      <c r="D22" s="66"/>
      <c r="E22" s="50"/>
    </row>
    <row r="23" spans="1:6" ht="19.5" thickBot="1" x14ac:dyDescent="0.35">
      <c r="A23" s="67" t="s">
        <v>38</v>
      </c>
      <c r="B23" s="233"/>
      <c r="C23" s="230"/>
      <c r="D23" s="67" t="s">
        <v>44</v>
      </c>
      <c r="E23" s="233"/>
      <c r="F23" s="230"/>
    </row>
    <row r="24" spans="1:6" ht="19.5" thickBot="1" x14ac:dyDescent="0.35">
      <c r="A24" s="68"/>
      <c r="B24" s="86"/>
      <c r="C24" s="97"/>
      <c r="D24" s="68"/>
      <c r="E24" s="52"/>
      <c r="F24" s="53"/>
    </row>
    <row r="25" spans="1:6" ht="19.5" thickBot="1" x14ac:dyDescent="0.35">
      <c r="A25" s="81" t="s">
        <v>42</v>
      </c>
      <c r="B25" s="236"/>
      <c r="C25" s="237"/>
      <c r="D25" s="67" t="s">
        <v>40</v>
      </c>
      <c r="E25" s="233"/>
      <c r="F25" s="230"/>
    </row>
    <row r="27" spans="1:6" s="4" customFormat="1" ht="18" x14ac:dyDescent="0.25">
      <c r="A27" s="79"/>
      <c r="B27" s="87" t="s">
        <v>36</v>
      </c>
      <c r="C27" s="98" t="s">
        <v>37</v>
      </c>
      <c r="D27" s="69"/>
      <c r="E27" s="54" t="s">
        <v>36</v>
      </c>
      <c r="F27" s="55" t="s">
        <v>37</v>
      </c>
    </row>
    <row r="28" spans="1:6" s="4" customFormat="1" ht="20.25" x14ac:dyDescent="0.3">
      <c r="A28" s="79" t="s">
        <v>39</v>
      </c>
      <c r="B28" s="89">
        <f>BEKERFINALES!D9</f>
        <v>2103</v>
      </c>
      <c r="C28" s="100" t="str">
        <f>BEKERFINALES!F9</f>
        <v>Frank Kusters</v>
      </c>
      <c r="D28" s="72" t="s">
        <v>43</v>
      </c>
      <c r="E28" s="60">
        <f>BEKERFINALES!N9</f>
        <v>1652</v>
      </c>
      <c r="F28" s="61" t="str">
        <f>BEKERFINALES!P9</f>
        <v>Ben Huijs</v>
      </c>
    </row>
    <row r="29" spans="1:6" s="4" customFormat="1" ht="20.25" x14ac:dyDescent="0.3">
      <c r="A29" s="79" t="s">
        <v>45</v>
      </c>
      <c r="B29" s="89">
        <f>BEKERFINALES!D10</f>
        <v>1804</v>
      </c>
      <c r="C29" s="100" t="str">
        <f>BEKERFINALES!F10</f>
        <v>Theo Timmermans</v>
      </c>
      <c r="D29" s="70" t="s">
        <v>41</v>
      </c>
      <c r="E29" s="94">
        <f>BEKERFINALES!N10</f>
        <v>2038</v>
      </c>
      <c r="F29" s="95" t="str">
        <f>BEKERFINALES!P10</f>
        <v>Marco Caris</v>
      </c>
    </row>
    <row r="30" spans="1:6" s="4" customFormat="1" ht="20.25" x14ac:dyDescent="0.3">
      <c r="A30" s="82" t="s">
        <v>43</v>
      </c>
      <c r="B30" s="91">
        <f>BEKERFINALES!D11</f>
        <v>2190</v>
      </c>
      <c r="C30" s="102" t="str">
        <f>BEKERFINALES!F11</f>
        <v>Freek van Dooren</v>
      </c>
      <c r="D30" s="70" t="s">
        <v>45</v>
      </c>
      <c r="E30" s="94">
        <f>BEKERFINALES!N11</f>
        <v>2350</v>
      </c>
      <c r="F30" s="95" t="str">
        <f>BEKERFINALES!P11</f>
        <v>Jurre Verhagen</v>
      </c>
    </row>
    <row r="31" spans="1:6" s="4" customFormat="1" ht="20.25" x14ac:dyDescent="0.3">
      <c r="A31" s="79" t="s">
        <v>41</v>
      </c>
      <c r="B31" s="89">
        <f>BEKERFINALES!D12</f>
        <v>1856</v>
      </c>
      <c r="C31" s="100" t="str">
        <f>BEKERFINALES!F12</f>
        <v>Jo Briels</v>
      </c>
      <c r="D31" s="70" t="s">
        <v>39</v>
      </c>
      <c r="E31" s="94">
        <f>BEKERFINALES!N12</f>
        <v>2042</v>
      </c>
      <c r="F31" s="95" t="str">
        <f>BEKERFINALES!P12</f>
        <v>Johan Verest</v>
      </c>
    </row>
    <row r="32" spans="1:6" s="4" customFormat="1" ht="20.25" x14ac:dyDescent="0.3">
      <c r="A32" s="79" t="s">
        <v>45</v>
      </c>
      <c r="B32" s="89">
        <f>BEKERFINALES!D13</f>
        <v>1581</v>
      </c>
      <c r="C32" s="100" t="str">
        <f>BEKERFINALES!F13</f>
        <v>Wil Peeters</v>
      </c>
      <c r="D32" s="70" t="s">
        <v>39</v>
      </c>
      <c r="E32" s="94">
        <f>BEKERFINALES!N13</f>
        <v>1995</v>
      </c>
      <c r="F32" s="95" t="str">
        <f>BEKERFINALES!P13</f>
        <v>Mark Korsten</v>
      </c>
    </row>
    <row r="33" spans="1:6" s="4" customFormat="1" ht="20.25" x14ac:dyDescent="0.3">
      <c r="A33" s="79" t="s">
        <v>41</v>
      </c>
      <c r="B33" s="89">
        <f>BEKERFINALES!D14</f>
        <v>1756</v>
      </c>
      <c r="C33" s="100" t="str">
        <f>BEKERFINALES!F14</f>
        <v>Wiel Mennen</v>
      </c>
      <c r="D33" s="72" t="s">
        <v>43</v>
      </c>
      <c r="E33" s="60">
        <f>BEKERFINALES!N14</f>
        <v>2102</v>
      </c>
      <c r="F33" s="61" t="str">
        <f>BEKERFINALES!P14</f>
        <v>Maikel Leijsten</v>
      </c>
    </row>
    <row r="34" spans="1:6" s="4" customFormat="1" ht="20.25" x14ac:dyDescent="0.3">
      <c r="A34" s="82" t="s">
        <v>43</v>
      </c>
      <c r="B34" s="91">
        <f>BEKERFINALES!D15</f>
        <v>1817</v>
      </c>
      <c r="C34" s="102" t="str">
        <f>BEKERFINALES!F15</f>
        <v>Jos van Dooren</v>
      </c>
      <c r="D34" s="70" t="s">
        <v>39</v>
      </c>
      <c r="E34" s="94">
        <f>BEKERFINALES!N15</f>
        <v>1972</v>
      </c>
      <c r="F34" s="95" t="str">
        <f>BEKERFINALES!P15</f>
        <v>Johan Hoeijmakers</v>
      </c>
    </row>
    <row r="35" spans="1:6" s="4" customFormat="1" ht="20.25" x14ac:dyDescent="0.3">
      <c r="A35" s="79" t="s">
        <v>41</v>
      </c>
      <c r="B35" s="89">
        <f>BEKERFINALES!D16</f>
        <v>1952</v>
      </c>
      <c r="C35" s="100" t="str">
        <f>BEKERFINALES!F16</f>
        <v>Gerard Driessen</v>
      </c>
      <c r="D35" s="70" t="s">
        <v>45</v>
      </c>
      <c r="E35" s="94">
        <f>BEKERFINALES!N16</f>
        <v>1802</v>
      </c>
      <c r="F35" s="95" t="str">
        <f>BEKERFINALES!P16</f>
        <v>Theo van Weert</v>
      </c>
    </row>
    <row r="36" spans="1:6" s="4" customFormat="1" ht="20.25" x14ac:dyDescent="0.3">
      <c r="A36" s="79" t="s">
        <v>45</v>
      </c>
      <c r="B36" s="89">
        <f>BEKERFINALES!D17</f>
        <v>1816</v>
      </c>
      <c r="C36" s="100" t="str">
        <f>BEKERFINALES!F17</f>
        <v>Frans van Esch</v>
      </c>
      <c r="D36" s="72" t="s">
        <v>43</v>
      </c>
      <c r="E36" s="60">
        <f>BEKERFINALES!N17</f>
        <v>1986</v>
      </c>
      <c r="F36" s="61" t="str">
        <f>BEKERFINALES!P17</f>
        <v>Hubert van de Beuken</v>
      </c>
    </row>
    <row r="37" spans="1:6" s="4" customFormat="1" ht="20.25" x14ac:dyDescent="0.3">
      <c r="A37" s="79" t="s">
        <v>39</v>
      </c>
      <c r="B37" s="89">
        <f>BEKERFINALES!D18</f>
        <v>1974</v>
      </c>
      <c r="C37" s="100" t="str">
        <f>BEKERFINALES!F18</f>
        <v>Johan Peeters</v>
      </c>
      <c r="D37" s="70" t="s">
        <v>41</v>
      </c>
      <c r="E37" s="94">
        <f>BEKERFINALES!N18</f>
        <v>1920</v>
      </c>
      <c r="F37" s="95" t="str">
        <f>BEKERFINALES!P18</f>
        <v>Mat Tunnissen</v>
      </c>
    </row>
    <row r="38" spans="1:6" ht="19.5" thickBot="1" x14ac:dyDescent="0.35"/>
    <row r="39" spans="1:6" thickBot="1" x14ac:dyDescent="0.3">
      <c r="A39" s="228" t="s">
        <v>35</v>
      </c>
      <c r="B39" s="229"/>
      <c r="C39" s="229"/>
      <c r="D39" s="229"/>
      <c r="E39" s="229"/>
      <c r="F39" s="230"/>
    </row>
    <row r="40" spans="1:6" thickBot="1" x14ac:dyDescent="0.3">
      <c r="A40" s="77"/>
      <c r="B40" s="85"/>
      <c r="C40" s="96"/>
      <c r="D40" s="66"/>
      <c r="E40" s="50"/>
      <c r="F40" s="51"/>
    </row>
    <row r="41" spans="1:6" ht="19.5" thickBot="1" x14ac:dyDescent="0.35">
      <c r="A41" s="67" t="s">
        <v>38</v>
      </c>
      <c r="B41" s="233"/>
      <c r="C41" s="230"/>
      <c r="D41" s="73" t="s">
        <v>44</v>
      </c>
      <c r="E41" s="238"/>
      <c r="F41" s="239"/>
    </row>
    <row r="42" spans="1:6" ht="19.5" thickBot="1" x14ac:dyDescent="0.35">
      <c r="A42" s="68"/>
      <c r="B42" s="86"/>
      <c r="C42" s="97"/>
      <c r="D42" s="68"/>
      <c r="E42" s="52"/>
      <c r="F42" s="53"/>
    </row>
    <row r="43" spans="1:6" ht="19.5" thickBot="1" x14ac:dyDescent="0.35">
      <c r="A43" s="67" t="s">
        <v>42</v>
      </c>
      <c r="B43" s="233"/>
      <c r="C43" s="230"/>
      <c r="D43" s="67" t="s">
        <v>40</v>
      </c>
      <c r="E43" s="233"/>
      <c r="F43" s="230"/>
    </row>
    <row r="45" spans="1:6" ht="18" x14ac:dyDescent="0.25">
      <c r="A45" s="79"/>
      <c r="B45" s="87" t="s">
        <v>36</v>
      </c>
      <c r="C45" s="98" t="s">
        <v>37</v>
      </c>
      <c r="D45" s="69"/>
      <c r="E45" s="54" t="s">
        <v>36</v>
      </c>
      <c r="F45" s="55" t="s">
        <v>37</v>
      </c>
    </row>
    <row r="46" spans="1:6" ht="20.25" x14ac:dyDescent="0.3">
      <c r="A46" s="79" t="s">
        <v>39</v>
      </c>
      <c r="B46" s="89">
        <f>BEKERFINALES!D9</f>
        <v>2103</v>
      </c>
      <c r="C46" s="100" t="str">
        <f>BEKERFINALES!F9</f>
        <v>Frank Kusters</v>
      </c>
      <c r="D46" s="70" t="s">
        <v>43</v>
      </c>
      <c r="E46" s="94">
        <f>BEKERFINALES!N9</f>
        <v>1652</v>
      </c>
      <c r="F46" s="95" t="str">
        <f>BEKERFINALES!P9</f>
        <v>Ben Huijs</v>
      </c>
    </row>
    <row r="47" spans="1:6" ht="20.25" x14ac:dyDescent="0.3">
      <c r="A47" s="83" t="s">
        <v>45</v>
      </c>
      <c r="B47" s="92">
        <f>BEKERFINALES!D10</f>
        <v>1804</v>
      </c>
      <c r="C47" s="103" t="str">
        <f>BEKERFINALES!F10</f>
        <v>Theo Timmermans</v>
      </c>
      <c r="D47" s="70" t="s">
        <v>41</v>
      </c>
      <c r="E47" s="94">
        <f>BEKERFINALES!N10</f>
        <v>2038</v>
      </c>
      <c r="F47" s="95" t="str">
        <f>BEKERFINALES!P10</f>
        <v>Marco Caris</v>
      </c>
    </row>
    <row r="48" spans="1:6" ht="20.25" x14ac:dyDescent="0.3">
      <c r="A48" s="79" t="s">
        <v>43</v>
      </c>
      <c r="B48" s="89">
        <f>BEKERFINALES!D11</f>
        <v>2190</v>
      </c>
      <c r="C48" s="100" t="str">
        <f>BEKERFINALES!F11</f>
        <v>Freek van Dooren</v>
      </c>
      <c r="D48" s="74" t="s">
        <v>45</v>
      </c>
      <c r="E48" s="62">
        <f>BEKERFINALES!N11</f>
        <v>2350</v>
      </c>
      <c r="F48" s="63" t="str">
        <f>BEKERFINALES!P11</f>
        <v>Jurre Verhagen</v>
      </c>
    </row>
    <row r="49" spans="1:6" ht="20.25" x14ac:dyDescent="0.3">
      <c r="A49" s="79" t="s">
        <v>41</v>
      </c>
      <c r="B49" s="89">
        <f>BEKERFINALES!D12</f>
        <v>1856</v>
      </c>
      <c r="C49" s="100" t="str">
        <f>BEKERFINALES!F12</f>
        <v>Jo Briels</v>
      </c>
      <c r="D49" s="70" t="s">
        <v>39</v>
      </c>
      <c r="E49" s="94">
        <f>BEKERFINALES!N12</f>
        <v>2042</v>
      </c>
      <c r="F49" s="95" t="str">
        <f>BEKERFINALES!P12</f>
        <v>Johan Verest</v>
      </c>
    </row>
    <row r="50" spans="1:6" ht="20.25" x14ac:dyDescent="0.3">
      <c r="A50" s="83" t="s">
        <v>45</v>
      </c>
      <c r="B50" s="92">
        <f>BEKERFINALES!D13</f>
        <v>1581</v>
      </c>
      <c r="C50" s="103" t="str">
        <f>BEKERFINALES!F13</f>
        <v>Wil Peeters</v>
      </c>
      <c r="D50" s="70" t="s">
        <v>39</v>
      </c>
      <c r="E50" s="94">
        <f>BEKERFINALES!N13</f>
        <v>1995</v>
      </c>
      <c r="F50" s="95" t="str">
        <f>BEKERFINALES!P13</f>
        <v>Mark Korsten</v>
      </c>
    </row>
    <row r="51" spans="1:6" ht="20.25" x14ac:dyDescent="0.3">
      <c r="A51" s="79" t="s">
        <v>41</v>
      </c>
      <c r="B51" s="89">
        <f>BEKERFINALES!D14</f>
        <v>1756</v>
      </c>
      <c r="C51" s="100" t="str">
        <f>BEKERFINALES!F14</f>
        <v>Wiel Mennen</v>
      </c>
      <c r="D51" s="70" t="s">
        <v>43</v>
      </c>
      <c r="E51" s="94">
        <f>BEKERFINALES!N14</f>
        <v>2102</v>
      </c>
      <c r="F51" s="95" t="str">
        <f>BEKERFINALES!P14</f>
        <v>Maikel Leijsten</v>
      </c>
    </row>
    <row r="52" spans="1:6" ht="20.25" x14ac:dyDescent="0.3">
      <c r="A52" s="79" t="s">
        <v>43</v>
      </c>
      <c r="B52" s="89">
        <f>BEKERFINALES!D15</f>
        <v>1817</v>
      </c>
      <c r="C52" s="100" t="str">
        <f>BEKERFINALES!F15</f>
        <v>Jos van Dooren</v>
      </c>
      <c r="D52" s="70" t="s">
        <v>39</v>
      </c>
      <c r="E52" s="94">
        <f>BEKERFINALES!N15</f>
        <v>1972</v>
      </c>
      <c r="F52" s="95" t="str">
        <f>BEKERFINALES!P15</f>
        <v>Johan Hoeijmakers</v>
      </c>
    </row>
    <row r="53" spans="1:6" ht="20.25" x14ac:dyDescent="0.3">
      <c r="A53" s="79" t="s">
        <v>41</v>
      </c>
      <c r="B53" s="89">
        <f>BEKERFINALES!D16</f>
        <v>1952</v>
      </c>
      <c r="C53" s="100" t="str">
        <f>BEKERFINALES!F16</f>
        <v>Gerard Driessen</v>
      </c>
      <c r="D53" s="74" t="s">
        <v>45</v>
      </c>
      <c r="E53" s="62">
        <f>BEKERFINALES!N16</f>
        <v>1802</v>
      </c>
      <c r="F53" s="63" t="str">
        <f>BEKERFINALES!P16</f>
        <v>Theo van Weert</v>
      </c>
    </row>
    <row r="54" spans="1:6" ht="20.25" x14ac:dyDescent="0.3">
      <c r="A54" s="83" t="s">
        <v>45</v>
      </c>
      <c r="B54" s="92">
        <f>BEKERFINALES!D17</f>
        <v>1816</v>
      </c>
      <c r="C54" s="103" t="str">
        <f>BEKERFINALES!F17</f>
        <v>Frans van Esch</v>
      </c>
      <c r="D54" s="70" t="s">
        <v>43</v>
      </c>
      <c r="E54" s="94">
        <f>BEKERFINALES!N17</f>
        <v>1986</v>
      </c>
      <c r="F54" s="95" t="str">
        <f>BEKERFINALES!P17</f>
        <v>Hubert van de Beuken</v>
      </c>
    </row>
    <row r="55" spans="1:6" ht="20.25" x14ac:dyDescent="0.3">
      <c r="A55" s="79" t="s">
        <v>39</v>
      </c>
      <c r="B55" s="89">
        <f>BEKERFINALES!D18</f>
        <v>1974</v>
      </c>
      <c r="C55" s="100" t="str">
        <f>BEKERFINALES!F18</f>
        <v>Johan Peeters</v>
      </c>
      <c r="D55" s="70" t="s">
        <v>41</v>
      </c>
      <c r="E55" s="94">
        <f>BEKERFINALES!N18</f>
        <v>1920</v>
      </c>
      <c r="F55" s="95" t="str">
        <f>BEKERFINALES!P18</f>
        <v>Mat Tunnissen</v>
      </c>
    </row>
    <row r="58" spans="1:6" ht="19.5" thickBot="1" x14ac:dyDescent="0.35"/>
    <row r="59" spans="1:6" thickBot="1" x14ac:dyDescent="0.3">
      <c r="A59" s="228" t="s">
        <v>35</v>
      </c>
      <c r="B59" s="229"/>
      <c r="C59" s="229"/>
      <c r="D59" s="229"/>
      <c r="E59" s="229"/>
      <c r="F59" s="230"/>
    </row>
    <row r="60" spans="1:6" thickBot="1" x14ac:dyDescent="0.3">
      <c r="A60" s="77"/>
      <c r="B60" s="85"/>
      <c r="C60" s="96"/>
      <c r="D60" s="66"/>
      <c r="E60" s="50"/>
      <c r="F60" s="51"/>
    </row>
    <row r="61" spans="1:6" ht="19.5" thickBot="1" x14ac:dyDescent="0.35">
      <c r="A61" s="67" t="s">
        <v>38</v>
      </c>
      <c r="B61" s="233"/>
      <c r="C61" s="230"/>
      <c r="D61" s="67" t="s">
        <v>44</v>
      </c>
      <c r="E61" s="233"/>
      <c r="F61" s="230"/>
    </row>
    <row r="62" spans="1:6" ht="19.5" thickBot="1" x14ac:dyDescent="0.35">
      <c r="A62" s="68"/>
      <c r="B62" s="86"/>
      <c r="C62" s="97"/>
      <c r="D62" s="68"/>
      <c r="E62" s="52"/>
      <c r="F62" s="53"/>
    </row>
    <row r="63" spans="1:6" ht="19.5" thickBot="1" x14ac:dyDescent="0.35">
      <c r="A63" s="67" t="s">
        <v>42</v>
      </c>
      <c r="B63" s="233"/>
      <c r="C63" s="230"/>
      <c r="D63" s="75" t="s">
        <v>40</v>
      </c>
      <c r="E63" s="234"/>
      <c r="F63" s="235"/>
    </row>
    <row r="65" spans="1:6" ht="18" x14ac:dyDescent="0.25">
      <c r="A65" s="79"/>
      <c r="B65" s="87" t="s">
        <v>36</v>
      </c>
      <c r="C65" s="98" t="s">
        <v>37</v>
      </c>
      <c r="D65" s="69"/>
      <c r="E65" s="54" t="s">
        <v>36</v>
      </c>
      <c r="F65" s="55" t="s">
        <v>37</v>
      </c>
    </row>
    <row r="66" spans="1:6" ht="20.25" x14ac:dyDescent="0.3">
      <c r="A66" s="79" t="s">
        <v>39</v>
      </c>
      <c r="B66" s="89">
        <f>BEKERFINALES!D9</f>
        <v>2103</v>
      </c>
      <c r="C66" s="100" t="str">
        <f>BEKERFINALES!F9</f>
        <v>Frank Kusters</v>
      </c>
      <c r="D66" s="70" t="s">
        <v>43</v>
      </c>
      <c r="E66" s="56">
        <f>BEKERFINALES!N9</f>
        <v>1652</v>
      </c>
      <c r="F66" s="55" t="str">
        <f>BEKERFINALES!P9</f>
        <v>Ben Huijs</v>
      </c>
    </row>
    <row r="67" spans="1:6" ht="20.25" x14ac:dyDescent="0.3">
      <c r="A67" s="79" t="s">
        <v>45</v>
      </c>
      <c r="B67" s="89">
        <f>BEKERFINALES!D10</f>
        <v>1804</v>
      </c>
      <c r="C67" s="100" t="str">
        <f>BEKERFINALES!F10</f>
        <v>Theo Timmermans</v>
      </c>
      <c r="D67" s="76" t="s">
        <v>41</v>
      </c>
      <c r="E67" s="64">
        <f>BEKERFINALES!N10</f>
        <v>2038</v>
      </c>
      <c r="F67" s="65" t="str">
        <f>BEKERFINALES!P10</f>
        <v>Marco Caris</v>
      </c>
    </row>
    <row r="68" spans="1:6" ht="20.25" x14ac:dyDescent="0.3">
      <c r="A68" s="79" t="s">
        <v>43</v>
      </c>
      <c r="B68" s="89">
        <f>BEKERFINALES!D11</f>
        <v>2190</v>
      </c>
      <c r="C68" s="100" t="str">
        <f>BEKERFINALES!F11</f>
        <v>Freek van Dooren</v>
      </c>
      <c r="D68" s="70" t="s">
        <v>45</v>
      </c>
      <c r="E68" s="56">
        <f>BEKERFINALES!N11</f>
        <v>2350</v>
      </c>
      <c r="F68" s="55" t="str">
        <f>BEKERFINALES!P11</f>
        <v>Jurre Verhagen</v>
      </c>
    </row>
    <row r="69" spans="1:6" ht="20.25" x14ac:dyDescent="0.3">
      <c r="A69" s="84" t="s">
        <v>41</v>
      </c>
      <c r="B69" s="93">
        <f>BEKERFINALES!D12</f>
        <v>1856</v>
      </c>
      <c r="C69" s="104" t="str">
        <f>BEKERFINALES!F12</f>
        <v>Jo Briels</v>
      </c>
      <c r="D69" s="70" t="s">
        <v>39</v>
      </c>
      <c r="E69" s="56">
        <f>BEKERFINALES!N12</f>
        <v>2042</v>
      </c>
      <c r="F69" s="55" t="str">
        <f>BEKERFINALES!P12</f>
        <v>Johan Verest</v>
      </c>
    </row>
    <row r="70" spans="1:6" ht="20.25" x14ac:dyDescent="0.3">
      <c r="A70" s="79" t="s">
        <v>45</v>
      </c>
      <c r="B70" s="89">
        <f>BEKERFINALES!D13</f>
        <v>1581</v>
      </c>
      <c r="C70" s="100" t="str">
        <f>BEKERFINALES!F13</f>
        <v>Wil Peeters</v>
      </c>
      <c r="D70" s="70" t="s">
        <v>39</v>
      </c>
      <c r="E70" s="56">
        <f>BEKERFINALES!N13</f>
        <v>1995</v>
      </c>
      <c r="F70" s="55" t="str">
        <f>BEKERFINALES!P13</f>
        <v>Mark Korsten</v>
      </c>
    </row>
    <row r="71" spans="1:6" ht="20.25" x14ac:dyDescent="0.3">
      <c r="A71" s="84" t="s">
        <v>41</v>
      </c>
      <c r="B71" s="93">
        <f>BEKERFINALES!D14</f>
        <v>1756</v>
      </c>
      <c r="C71" s="104" t="str">
        <f>BEKERFINALES!F14</f>
        <v>Wiel Mennen</v>
      </c>
      <c r="D71" s="70" t="s">
        <v>43</v>
      </c>
      <c r="E71" s="56">
        <f>BEKERFINALES!N14</f>
        <v>2102</v>
      </c>
      <c r="F71" s="55" t="str">
        <f>BEKERFINALES!P14</f>
        <v>Maikel Leijsten</v>
      </c>
    </row>
    <row r="72" spans="1:6" ht="20.25" x14ac:dyDescent="0.3">
      <c r="A72" s="79" t="s">
        <v>43</v>
      </c>
      <c r="B72" s="89">
        <f>BEKERFINALES!D15</f>
        <v>1817</v>
      </c>
      <c r="C72" s="100" t="str">
        <f>BEKERFINALES!F15</f>
        <v>Jos van Dooren</v>
      </c>
      <c r="D72" s="70" t="s">
        <v>39</v>
      </c>
      <c r="E72" s="56">
        <f>BEKERFINALES!N15</f>
        <v>1972</v>
      </c>
      <c r="F72" s="55" t="str">
        <f>BEKERFINALES!P15</f>
        <v>Johan Hoeijmakers</v>
      </c>
    </row>
    <row r="73" spans="1:6" ht="20.25" x14ac:dyDescent="0.3">
      <c r="A73" s="84" t="s">
        <v>41</v>
      </c>
      <c r="B73" s="93">
        <f>BEKERFINALES!D16</f>
        <v>1952</v>
      </c>
      <c r="C73" s="104" t="str">
        <f>BEKERFINALES!F16</f>
        <v>Gerard Driessen</v>
      </c>
      <c r="D73" s="70" t="s">
        <v>45</v>
      </c>
      <c r="E73" s="56">
        <f>BEKERFINALES!N16</f>
        <v>1802</v>
      </c>
      <c r="F73" s="55" t="str">
        <f>BEKERFINALES!P16</f>
        <v>Theo van Weert</v>
      </c>
    </row>
    <row r="74" spans="1:6" ht="20.25" x14ac:dyDescent="0.3">
      <c r="A74" s="79" t="s">
        <v>45</v>
      </c>
      <c r="B74" s="89">
        <f>BEKERFINALES!D17</f>
        <v>1816</v>
      </c>
      <c r="C74" s="100" t="str">
        <f>BEKERFINALES!F17</f>
        <v>Frans van Esch</v>
      </c>
      <c r="D74" s="70" t="s">
        <v>43</v>
      </c>
      <c r="E74" s="56">
        <f>BEKERFINALES!N17</f>
        <v>1986</v>
      </c>
      <c r="F74" s="55" t="str">
        <f>BEKERFINALES!P17</f>
        <v>Hubert van de Beuken</v>
      </c>
    </row>
    <row r="75" spans="1:6" ht="20.25" x14ac:dyDescent="0.3">
      <c r="A75" s="79" t="s">
        <v>39</v>
      </c>
      <c r="B75" s="89">
        <f>BEKERFINALES!D18</f>
        <v>1974</v>
      </c>
      <c r="C75" s="100" t="str">
        <f>BEKERFINALES!F18</f>
        <v>Johan Peeters</v>
      </c>
      <c r="D75" s="76" t="s">
        <v>41</v>
      </c>
      <c r="E75" s="64">
        <f>BEKERFINALES!N18</f>
        <v>1920</v>
      </c>
      <c r="F75" s="65" t="str">
        <f>BEKERFINALES!P18</f>
        <v>Mat Tunnissen</v>
      </c>
    </row>
  </sheetData>
  <mergeCells count="20">
    <mergeCell ref="B63:C63"/>
    <mergeCell ref="E63:F63"/>
    <mergeCell ref="B23:C23"/>
    <mergeCell ref="E23:F23"/>
    <mergeCell ref="B25:C25"/>
    <mergeCell ref="E25:F25"/>
    <mergeCell ref="A39:F39"/>
    <mergeCell ref="B41:C41"/>
    <mergeCell ref="E41:F41"/>
    <mergeCell ref="B43:C43"/>
    <mergeCell ref="E43:F43"/>
    <mergeCell ref="A59:F59"/>
    <mergeCell ref="B61:C61"/>
    <mergeCell ref="E61:F61"/>
    <mergeCell ref="A21:F21"/>
    <mergeCell ref="A1:F1"/>
    <mergeCell ref="B3:C3"/>
    <mergeCell ref="E3:F3"/>
    <mergeCell ref="B5:C5"/>
    <mergeCell ref="E5:F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BEKERFINALES</vt:lpstr>
      <vt:lpstr>Spelers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Verstappen PC;Korput, M.P.J.W. van de</dc:creator>
  <cp:lastModifiedBy>Gebruiker</cp:lastModifiedBy>
  <cp:lastPrinted>2018-03-10T09:40:53Z</cp:lastPrinted>
  <dcterms:created xsi:type="dcterms:W3CDTF">2017-04-16T18:27:20Z</dcterms:created>
  <dcterms:modified xsi:type="dcterms:W3CDTF">2018-04-14T18:53:32Z</dcterms:modified>
</cp:coreProperties>
</file>